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870" yWindow="645" windowWidth="12705" windowHeight="11700"/>
  </bookViews>
  <sheets>
    <sheet name="Rekapitulace zakázky" sheetId="1" r:id="rId1"/>
    <sheet name="2020-08-01.1-LIB - SO 01 ..." sheetId="2" r:id="rId2"/>
    <sheet name="2020-08-01.2-LIB - SO 01 ..." sheetId="3" r:id="rId3"/>
    <sheet name="2020-08-02.1-LIB - SO 02 ..." sheetId="4" r:id="rId4"/>
    <sheet name="2020-08-02.2-LIB - SO 02 ..." sheetId="5" r:id="rId5"/>
    <sheet name="2020-08-03.1-LIB - SO 03 ..." sheetId="6" r:id="rId6"/>
    <sheet name="2020-08-03.2-LIB - SO 03 ..." sheetId="7" r:id="rId7"/>
    <sheet name="2020-08-04.1-LIB - SO 04 ..." sheetId="8" r:id="rId8"/>
    <sheet name="2020-08-04.2-LIB - SO 04 ..." sheetId="9" r:id="rId9"/>
    <sheet name="2020-08-05.1-LIB - SO 05 ..." sheetId="10" r:id="rId10"/>
    <sheet name="2020-08-05.2-LIB - SO 05 ..." sheetId="11" r:id="rId11"/>
    <sheet name="2020-08-06.1-LIB - SO 06 ..." sheetId="12" r:id="rId12"/>
    <sheet name="2020-08-06.2-LIB - SO 06 ..." sheetId="13" r:id="rId13"/>
    <sheet name="2020-08-07.1-LIB - SO 07 ..." sheetId="14" r:id="rId14"/>
    <sheet name="2020-08-07.2-LIB - SO 07 ..." sheetId="15" r:id="rId15"/>
    <sheet name="Pokyny pro vyplnění" sheetId="16" r:id="rId16"/>
  </sheets>
  <definedNames>
    <definedName name="_xlnm._FilterDatabase" localSheetId="1" hidden="1">'2020-08-01.1-LIB - SO 01 ...'!$C$92:$K$388</definedName>
    <definedName name="_xlnm._FilterDatabase" localSheetId="2" hidden="1">'2020-08-01.2-LIB - SO 01 ...'!$C$87:$K$113</definedName>
    <definedName name="_xlnm._FilterDatabase" localSheetId="3" hidden="1">'2020-08-02.1-LIB - SO 02 ...'!$C$89:$K$208</definedName>
    <definedName name="_xlnm._FilterDatabase" localSheetId="4" hidden="1">'2020-08-02.2-LIB - SO 02 ...'!$C$87:$K$113</definedName>
    <definedName name="_xlnm._FilterDatabase" localSheetId="5" hidden="1">'2020-08-03.1-LIB - SO 03 ...'!$C$92:$K$274</definedName>
    <definedName name="_xlnm._FilterDatabase" localSheetId="6" hidden="1">'2020-08-03.2-LIB - SO 03 ...'!$C$89:$K$118</definedName>
    <definedName name="_xlnm._FilterDatabase" localSheetId="7" hidden="1">'2020-08-04.1-LIB - SO 04 ...'!$C$89:$K$244</definedName>
    <definedName name="_xlnm._FilterDatabase" localSheetId="8" hidden="1">'2020-08-04.2-LIB - SO 04 ...'!$C$87:$K$113</definedName>
    <definedName name="_xlnm._FilterDatabase" localSheetId="9" hidden="1">'2020-08-05.1-LIB - SO 05 ...'!$C$92:$K$392</definedName>
    <definedName name="_xlnm._FilterDatabase" localSheetId="10" hidden="1">'2020-08-05.2-LIB - SO 05 ...'!$C$87:$K$110</definedName>
    <definedName name="_xlnm._FilterDatabase" localSheetId="11" hidden="1">'2020-08-06.1-LIB - SO 06 ...'!$C$91:$K$367</definedName>
    <definedName name="_xlnm._FilterDatabase" localSheetId="12" hidden="1">'2020-08-06.2-LIB - SO 06 ...'!$C$87:$K$109</definedName>
    <definedName name="_xlnm._FilterDatabase" localSheetId="13" hidden="1">'2020-08-07.1-LIB - SO 07 ...'!$C$92:$K$326</definedName>
    <definedName name="_xlnm._FilterDatabase" localSheetId="14" hidden="1">'2020-08-07.2-LIB - SO 07 ...'!$C$87:$K$112</definedName>
    <definedName name="_xlnm.Print_Titles" localSheetId="1">'2020-08-01.1-LIB - SO 01 ...'!$92:$92</definedName>
    <definedName name="_xlnm.Print_Titles" localSheetId="2">'2020-08-01.2-LIB - SO 01 ...'!$87:$87</definedName>
    <definedName name="_xlnm.Print_Titles" localSheetId="3">'2020-08-02.1-LIB - SO 02 ...'!$89:$89</definedName>
    <definedName name="_xlnm.Print_Titles" localSheetId="4">'2020-08-02.2-LIB - SO 02 ...'!$87:$87</definedName>
    <definedName name="_xlnm.Print_Titles" localSheetId="5">'2020-08-03.1-LIB - SO 03 ...'!$92:$92</definedName>
    <definedName name="_xlnm.Print_Titles" localSheetId="6">'2020-08-03.2-LIB - SO 03 ...'!$89:$89</definedName>
    <definedName name="_xlnm.Print_Titles" localSheetId="7">'2020-08-04.1-LIB - SO 04 ...'!$89:$89</definedName>
    <definedName name="_xlnm.Print_Titles" localSheetId="8">'2020-08-04.2-LIB - SO 04 ...'!$87:$87</definedName>
    <definedName name="_xlnm.Print_Titles" localSheetId="9">'2020-08-05.1-LIB - SO 05 ...'!$92:$92</definedName>
    <definedName name="_xlnm.Print_Titles" localSheetId="10">'2020-08-05.2-LIB - SO 05 ...'!$87:$87</definedName>
    <definedName name="_xlnm.Print_Titles" localSheetId="11">'2020-08-06.1-LIB - SO 06 ...'!$91:$91</definedName>
    <definedName name="_xlnm.Print_Titles" localSheetId="12">'2020-08-06.2-LIB - SO 06 ...'!$87:$87</definedName>
    <definedName name="_xlnm.Print_Titles" localSheetId="13">'2020-08-07.1-LIB - SO 07 ...'!$92:$92</definedName>
    <definedName name="_xlnm.Print_Titles" localSheetId="14">'2020-08-07.2-LIB - SO 07 ...'!$87:$87</definedName>
    <definedName name="_xlnm.Print_Titles" localSheetId="0">'Rekapitulace zakázky'!$52:$52</definedName>
    <definedName name="_xlnm.Print_Area" localSheetId="1">'2020-08-01.1-LIB - SO 01 ...'!$C$4:$J$41,'2020-08-01.1-LIB - SO 01 ...'!$C$47:$J$72,'2020-08-01.1-LIB - SO 01 ...'!$C$78:$K$388</definedName>
    <definedName name="_xlnm.Print_Area" localSheetId="2">'2020-08-01.2-LIB - SO 01 ...'!$C$4:$J$41,'2020-08-01.2-LIB - SO 01 ...'!$C$47:$J$67,'2020-08-01.2-LIB - SO 01 ...'!$C$73:$K$113</definedName>
    <definedName name="_xlnm.Print_Area" localSheetId="3">'2020-08-02.1-LIB - SO 02 ...'!$C$4:$J$41,'2020-08-02.1-LIB - SO 02 ...'!$C$47:$J$69,'2020-08-02.1-LIB - SO 02 ...'!$C$75:$K$208</definedName>
    <definedName name="_xlnm.Print_Area" localSheetId="4">'2020-08-02.2-LIB - SO 02 ...'!$C$4:$J$41,'2020-08-02.2-LIB - SO 02 ...'!$C$47:$J$67,'2020-08-02.2-LIB - SO 02 ...'!$C$73:$K$113</definedName>
    <definedName name="_xlnm.Print_Area" localSheetId="5">'2020-08-03.1-LIB - SO 03 ...'!$C$4:$J$41,'2020-08-03.1-LIB - SO 03 ...'!$C$47:$J$72,'2020-08-03.1-LIB - SO 03 ...'!$C$78:$K$274</definedName>
    <definedName name="_xlnm.Print_Area" localSheetId="6">'2020-08-03.2-LIB - SO 03 ...'!$C$4:$J$41,'2020-08-03.2-LIB - SO 03 ...'!$C$47:$J$69,'2020-08-03.2-LIB - SO 03 ...'!$C$75:$K$118</definedName>
    <definedName name="_xlnm.Print_Area" localSheetId="7">'2020-08-04.1-LIB - SO 04 ...'!$C$4:$J$41,'2020-08-04.1-LIB - SO 04 ...'!$C$47:$J$69,'2020-08-04.1-LIB - SO 04 ...'!$C$75:$K$244</definedName>
    <definedName name="_xlnm.Print_Area" localSheetId="8">'2020-08-04.2-LIB - SO 04 ...'!$C$4:$J$41,'2020-08-04.2-LIB - SO 04 ...'!$C$47:$J$67,'2020-08-04.2-LIB - SO 04 ...'!$C$73:$K$113</definedName>
    <definedName name="_xlnm.Print_Area" localSheetId="9">'2020-08-05.1-LIB - SO 05 ...'!$C$4:$J$41,'2020-08-05.1-LIB - SO 05 ...'!$C$47:$J$72,'2020-08-05.1-LIB - SO 05 ...'!$C$78:$K$392</definedName>
    <definedName name="_xlnm.Print_Area" localSheetId="10">'2020-08-05.2-LIB - SO 05 ...'!$C$4:$J$41,'2020-08-05.2-LIB - SO 05 ...'!$C$47:$J$67,'2020-08-05.2-LIB - SO 05 ...'!$C$73:$K$110</definedName>
    <definedName name="_xlnm.Print_Area" localSheetId="11">'2020-08-06.1-LIB - SO 06 ...'!$C$4:$J$41,'2020-08-06.1-LIB - SO 06 ...'!$C$47:$J$71,'2020-08-06.1-LIB - SO 06 ...'!$C$77:$K$367</definedName>
    <definedName name="_xlnm.Print_Area" localSheetId="12">'2020-08-06.2-LIB - SO 06 ...'!$C$4:$J$41,'2020-08-06.2-LIB - SO 06 ...'!$C$47:$J$67,'2020-08-06.2-LIB - SO 06 ...'!$C$73:$K$109</definedName>
    <definedName name="_xlnm.Print_Area" localSheetId="13">'2020-08-07.1-LIB - SO 07 ...'!$C$4:$J$41,'2020-08-07.1-LIB - SO 07 ...'!$C$47:$J$72,'2020-08-07.1-LIB - SO 07 ...'!$C$78:$K$326</definedName>
    <definedName name="_xlnm.Print_Area" localSheetId="14">'2020-08-07.2-LIB - SO 07 ...'!$C$4:$J$41,'2020-08-07.2-LIB - SO 07 ...'!$C$47:$J$67,'2020-08-07.2-LIB - SO 07 ...'!$C$73:$K$112</definedName>
    <definedName name="_xlnm.Print_Area" localSheetId="0">'Rekapitulace zakázky'!$D$4:$AO$36,'Rekapitulace zakázky'!$C$42:$AQ$76</definedName>
  </definedNames>
  <calcPr calcId="145621"/>
</workbook>
</file>

<file path=xl/calcChain.xml><?xml version="1.0" encoding="utf-8"?>
<calcChain xmlns="http://schemas.openxmlformats.org/spreadsheetml/2006/main">
  <c r="J39" i="15" l="1"/>
  <c r="J38" i="15"/>
  <c r="AY75" i="1" s="1"/>
  <c r="J37" i="15"/>
  <c r="AX75" i="1"/>
  <c r="BI111" i="15"/>
  <c r="BH111" i="15"/>
  <c r="BG111" i="15"/>
  <c r="BF111" i="15"/>
  <c r="T111" i="15"/>
  <c r="R111" i="15"/>
  <c r="P111" i="15"/>
  <c r="BI109" i="15"/>
  <c r="BH109" i="15"/>
  <c r="BG109" i="15"/>
  <c r="BF109" i="15"/>
  <c r="T109" i="15"/>
  <c r="R109" i="15"/>
  <c r="P109" i="15"/>
  <c r="BI107" i="15"/>
  <c r="BH107" i="15"/>
  <c r="BG107" i="15"/>
  <c r="BF107" i="15"/>
  <c r="T107" i="15"/>
  <c r="R107" i="15"/>
  <c r="P107" i="15"/>
  <c r="BI104" i="15"/>
  <c r="BH104" i="15"/>
  <c r="BG104" i="15"/>
  <c r="BF104" i="15"/>
  <c r="T104" i="15"/>
  <c r="R104" i="15"/>
  <c r="P104" i="15"/>
  <c r="BI101" i="15"/>
  <c r="BH101" i="15"/>
  <c r="BG101" i="15"/>
  <c r="BF101" i="15"/>
  <c r="T101" i="15"/>
  <c r="R101" i="15"/>
  <c r="P101" i="15"/>
  <c r="BI99" i="15"/>
  <c r="BH99" i="15"/>
  <c r="BG99" i="15"/>
  <c r="BF99" i="15"/>
  <c r="T99" i="15"/>
  <c r="R99" i="15"/>
  <c r="P99" i="15"/>
  <c r="BI97" i="15"/>
  <c r="BH97" i="15"/>
  <c r="BG97" i="15"/>
  <c r="BF97" i="15"/>
  <c r="T97" i="15"/>
  <c r="R97" i="15"/>
  <c r="P97" i="15"/>
  <c r="BI95" i="15"/>
  <c r="BH95" i="15"/>
  <c r="BG95" i="15"/>
  <c r="BF95" i="15"/>
  <c r="T95" i="15"/>
  <c r="R95" i="15"/>
  <c r="P95" i="15"/>
  <c r="BI93" i="15"/>
  <c r="BH93" i="15"/>
  <c r="BG93" i="15"/>
  <c r="BF93" i="15"/>
  <c r="T93" i="15"/>
  <c r="R93" i="15"/>
  <c r="P93" i="15"/>
  <c r="BI91" i="15"/>
  <c r="BH91" i="15"/>
  <c r="BG91" i="15"/>
  <c r="BF91" i="15"/>
  <c r="T91" i="15"/>
  <c r="R91" i="15"/>
  <c r="P91" i="15"/>
  <c r="F84" i="15"/>
  <c r="F82" i="15"/>
  <c r="E80" i="15"/>
  <c r="F58" i="15"/>
  <c r="F56" i="15"/>
  <c r="E54" i="15"/>
  <c r="J26" i="15"/>
  <c r="E26" i="15"/>
  <c r="J85" i="15" s="1"/>
  <c r="J25" i="15"/>
  <c r="J23" i="15"/>
  <c r="E23" i="15"/>
  <c r="J84" i="15" s="1"/>
  <c r="J22" i="15"/>
  <c r="J20" i="15"/>
  <c r="E20" i="15"/>
  <c r="F85" i="15" s="1"/>
  <c r="J19" i="15"/>
  <c r="J14" i="15"/>
  <c r="J82" i="15"/>
  <c r="E7" i="15"/>
  <c r="E76" i="15"/>
  <c r="J39" i="14"/>
  <c r="J38" i="14"/>
  <c r="AY74" i="1" s="1"/>
  <c r="J37" i="14"/>
  <c r="AX74" i="1" s="1"/>
  <c r="BI324" i="14"/>
  <c r="BH324" i="14"/>
  <c r="BG324" i="14"/>
  <c r="BF324" i="14"/>
  <c r="T324" i="14"/>
  <c r="R324" i="14"/>
  <c r="P324" i="14"/>
  <c r="BI321" i="14"/>
  <c r="BH321" i="14"/>
  <c r="BG321" i="14"/>
  <c r="BF321" i="14"/>
  <c r="T321" i="14"/>
  <c r="R321" i="14"/>
  <c r="P321" i="14"/>
  <c r="BI318" i="14"/>
  <c r="BH318" i="14"/>
  <c r="BG318" i="14"/>
  <c r="BF318" i="14"/>
  <c r="T318" i="14"/>
  <c r="R318" i="14"/>
  <c r="P318" i="14"/>
  <c r="BI316" i="14"/>
  <c r="BH316" i="14"/>
  <c r="BG316" i="14"/>
  <c r="BF316" i="14"/>
  <c r="T316" i="14"/>
  <c r="R316" i="14"/>
  <c r="P316" i="14"/>
  <c r="BI311" i="14"/>
  <c r="BH311" i="14"/>
  <c r="BG311" i="14"/>
  <c r="BF311" i="14"/>
  <c r="T311" i="14"/>
  <c r="R311" i="14"/>
  <c r="P311" i="14"/>
  <c r="BI308" i="14"/>
  <c r="BH308" i="14"/>
  <c r="BG308" i="14"/>
  <c r="BF308" i="14"/>
  <c r="T308" i="14"/>
  <c r="R308" i="14"/>
  <c r="P308" i="14"/>
  <c r="BI302" i="14"/>
  <c r="BH302" i="14"/>
  <c r="BG302" i="14"/>
  <c r="BF302" i="14"/>
  <c r="T302" i="14"/>
  <c r="R302" i="14"/>
  <c r="P302" i="14"/>
  <c r="BI296" i="14"/>
  <c r="BH296" i="14"/>
  <c r="BG296" i="14"/>
  <c r="BF296" i="14"/>
  <c r="T296" i="14"/>
  <c r="R296" i="14"/>
  <c r="P296" i="14"/>
  <c r="BI293" i="14"/>
  <c r="BH293" i="14"/>
  <c r="BG293" i="14"/>
  <c r="BF293" i="14"/>
  <c r="T293" i="14"/>
  <c r="R293" i="14"/>
  <c r="P293" i="14"/>
  <c r="BI287" i="14"/>
  <c r="BH287" i="14"/>
  <c r="BG287" i="14"/>
  <c r="BF287" i="14"/>
  <c r="T287" i="14"/>
  <c r="R287" i="14"/>
  <c r="P287" i="14"/>
  <c r="BI282" i="14"/>
  <c r="BH282" i="14"/>
  <c r="BG282" i="14"/>
  <c r="BF282" i="14"/>
  <c r="T282" i="14"/>
  <c r="R282" i="14"/>
  <c r="P282" i="14"/>
  <c r="BI277" i="14"/>
  <c r="BH277" i="14"/>
  <c r="BG277" i="14"/>
  <c r="BF277" i="14"/>
  <c r="T277" i="14"/>
  <c r="R277" i="14"/>
  <c r="P277" i="14"/>
  <c r="BI271" i="14"/>
  <c r="BH271" i="14"/>
  <c r="BG271" i="14"/>
  <c r="BF271" i="14"/>
  <c r="T271" i="14"/>
  <c r="R271" i="14"/>
  <c r="P271" i="14"/>
  <c r="BI266" i="14"/>
  <c r="BH266" i="14"/>
  <c r="BG266" i="14"/>
  <c r="BF266" i="14"/>
  <c r="T266" i="14"/>
  <c r="R266" i="14"/>
  <c r="P266" i="14"/>
  <c r="BI261" i="14"/>
  <c r="BH261" i="14"/>
  <c r="BG261" i="14"/>
  <c r="BF261" i="14"/>
  <c r="T261" i="14"/>
  <c r="R261" i="14"/>
  <c r="P261" i="14"/>
  <c r="BI256" i="14"/>
  <c r="BH256" i="14"/>
  <c r="BG256" i="14"/>
  <c r="BF256" i="14"/>
  <c r="T256" i="14"/>
  <c r="R256" i="14"/>
  <c r="P256" i="14"/>
  <c r="BI253" i="14"/>
  <c r="BH253" i="14"/>
  <c r="BG253" i="14"/>
  <c r="BF253" i="14"/>
  <c r="T253" i="14"/>
  <c r="R253" i="14"/>
  <c r="P253" i="14"/>
  <c r="BI247" i="14"/>
  <c r="BH247" i="14"/>
  <c r="BG247" i="14"/>
  <c r="BF247" i="14"/>
  <c r="T247" i="14"/>
  <c r="R247" i="14"/>
  <c r="P247" i="14"/>
  <c r="BI243" i="14"/>
  <c r="BH243" i="14"/>
  <c r="BG243" i="14"/>
  <c r="BF243" i="14"/>
  <c r="T243" i="14"/>
  <c r="R243" i="14"/>
  <c r="P243" i="14"/>
  <c r="BI238" i="14"/>
  <c r="BH238" i="14"/>
  <c r="BG238" i="14"/>
  <c r="BF238" i="14"/>
  <c r="T238" i="14"/>
  <c r="R238" i="14"/>
  <c r="P238" i="14"/>
  <c r="BI233" i="14"/>
  <c r="BH233" i="14"/>
  <c r="BG233" i="14"/>
  <c r="BF233" i="14"/>
  <c r="T233" i="14"/>
  <c r="R233" i="14"/>
  <c r="P233" i="14"/>
  <c r="BI224" i="14"/>
  <c r="BH224" i="14"/>
  <c r="BG224" i="14"/>
  <c r="BF224" i="14"/>
  <c r="T224" i="14"/>
  <c r="T223" i="14"/>
  <c r="R224" i="14"/>
  <c r="R223" i="14" s="1"/>
  <c r="P224" i="14"/>
  <c r="P223" i="14"/>
  <c r="BI218" i="14"/>
  <c r="BH218" i="14"/>
  <c r="BG218" i="14"/>
  <c r="BF218" i="14"/>
  <c r="T218" i="14"/>
  <c r="R218" i="14"/>
  <c r="P218" i="14"/>
  <c r="BI213" i="14"/>
  <c r="BH213" i="14"/>
  <c r="BG213" i="14"/>
  <c r="BF213" i="14"/>
  <c r="T213" i="14"/>
  <c r="R213" i="14"/>
  <c r="P213" i="14"/>
  <c r="BI209" i="14"/>
  <c r="BH209" i="14"/>
  <c r="BG209" i="14"/>
  <c r="BF209" i="14"/>
  <c r="T209" i="14"/>
  <c r="R209" i="14"/>
  <c r="P209" i="14"/>
  <c r="BI205" i="14"/>
  <c r="BH205" i="14"/>
  <c r="BG205" i="14"/>
  <c r="BF205" i="14"/>
  <c r="T205" i="14"/>
  <c r="R205" i="14"/>
  <c r="P205" i="14"/>
  <c r="BI202" i="14"/>
  <c r="BH202" i="14"/>
  <c r="BG202" i="14"/>
  <c r="BF202" i="14"/>
  <c r="T202" i="14"/>
  <c r="R202" i="14"/>
  <c r="P202" i="14"/>
  <c r="BI198" i="14"/>
  <c r="BH198" i="14"/>
  <c r="BG198" i="14"/>
  <c r="BF198" i="14"/>
  <c r="T198" i="14"/>
  <c r="R198" i="14"/>
  <c r="P198" i="14"/>
  <c r="BI192" i="14"/>
  <c r="BH192" i="14"/>
  <c r="BG192" i="14"/>
  <c r="BF192" i="14"/>
  <c r="T192" i="14"/>
  <c r="R192" i="14"/>
  <c r="P192" i="14"/>
  <c r="BI186" i="14"/>
  <c r="BH186" i="14"/>
  <c r="BG186" i="14"/>
  <c r="BF186" i="14"/>
  <c r="T186" i="14"/>
  <c r="R186" i="14"/>
  <c r="P186" i="14"/>
  <c r="BI183" i="14"/>
  <c r="BH183" i="14"/>
  <c r="BG183" i="14"/>
  <c r="BF183" i="14"/>
  <c r="T183" i="14"/>
  <c r="R183" i="14"/>
  <c r="P183" i="14"/>
  <c r="BI180" i="14"/>
  <c r="BH180" i="14"/>
  <c r="BG180" i="14"/>
  <c r="BF180" i="14"/>
  <c r="T180" i="14"/>
  <c r="R180" i="14"/>
  <c r="P180" i="14"/>
  <c r="BI177" i="14"/>
  <c r="BH177" i="14"/>
  <c r="BG177" i="14"/>
  <c r="BF177" i="14"/>
  <c r="T177" i="14"/>
  <c r="R177" i="14"/>
  <c r="P177" i="14"/>
  <c r="BI171" i="14"/>
  <c r="BH171" i="14"/>
  <c r="BG171" i="14"/>
  <c r="BF171" i="14"/>
  <c r="T171" i="14"/>
  <c r="R171" i="14"/>
  <c r="P171" i="14"/>
  <c r="BI168" i="14"/>
  <c r="BH168" i="14"/>
  <c r="BG168" i="14"/>
  <c r="BF168" i="14"/>
  <c r="T168" i="14"/>
  <c r="R168" i="14"/>
  <c r="P168" i="14"/>
  <c r="BI162" i="14"/>
  <c r="BH162" i="14"/>
  <c r="BG162" i="14"/>
  <c r="BF162" i="14"/>
  <c r="T162" i="14"/>
  <c r="R162" i="14"/>
  <c r="P162" i="14"/>
  <c r="BI156" i="14"/>
  <c r="BH156" i="14"/>
  <c r="BG156" i="14"/>
  <c r="BF156" i="14"/>
  <c r="T156" i="14"/>
  <c r="R156" i="14"/>
  <c r="P156" i="14"/>
  <c r="BI153" i="14"/>
  <c r="BH153" i="14"/>
  <c r="BG153" i="14"/>
  <c r="BF153" i="14"/>
  <c r="T153" i="14"/>
  <c r="R153" i="14"/>
  <c r="P153" i="14"/>
  <c r="BI148" i="14"/>
  <c r="BH148" i="14"/>
  <c r="BG148" i="14"/>
  <c r="BF148" i="14"/>
  <c r="T148" i="14"/>
  <c r="R148" i="14"/>
  <c r="P148" i="14"/>
  <c r="BI142" i="14"/>
  <c r="BH142" i="14"/>
  <c r="BG142" i="14"/>
  <c r="BF142" i="14"/>
  <c r="T142" i="14"/>
  <c r="R142" i="14"/>
  <c r="P142" i="14"/>
  <c r="BI135" i="14"/>
  <c r="BH135" i="14"/>
  <c r="BG135" i="14"/>
  <c r="BF135" i="14"/>
  <c r="T135" i="14"/>
  <c r="R135" i="14"/>
  <c r="P135" i="14"/>
  <c r="BI133" i="14"/>
  <c r="BH133" i="14"/>
  <c r="BG133" i="14"/>
  <c r="BF133" i="14"/>
  <c r="T133" i="14"/>
  <c r="R133" i="14"/>
  <c r="P133" i="14"/>
  <c r="BI130" i="14"/>
  <c r="BH130" i="14"/>
  <c r="BG130" i="14"/>
  <c r="BF130" i="14"/>
  <c r="T130" i="14"/>
  <c r="R130" i="14"/>
  <c r="P130" i="14"/>
  <c r="BI124" i="14"/>
  <c r="BH124" i="14"/>
  <c r="BG124" i="14"/>
  <c r="BF124" i="14"/>
  <c r="T124" i="14"/>
  <c r="R124" i="14"/>
  <c r="P124" i="14"/>
  <c r="BI120" i="14"/>
  <c r="BH120" i="14"/>
  <c r="BG120" i="14"/>
  <c r="BF120" i="14"/>
  <c r="T120" i="14"/>
  <c r="R120" i="14"/>
  <c r="P120" i="14"/>
  <c r="BI117" i="14"/>
  <c r="BH117" i="14"/>
  <c r="BG117" i="14"/>
  <c r="BF117" i="14"/>
  <c r="T117" i="14"/>
  <c r="R117" i="14"/>
  <c r="P117" i="14"/>
  <c r="BI115" i="14"/>
  <c r="BH115" i="14"/>
  <c r="BG115" i="14"/>
  <c r="BF115" i="14"/>
  <c r="T115" i="14"/>
  <c r="R115" i="14"/>
  <c r="P115" i="14"/>
  <c r="BI109" i="14"/>
  <c r="BH109" i="14"/>
  <c r="BG109" i="14"/>
  <c r="BF109" i="14"/>
  <c r="T109" i="14"/>
  <c r="R109" i="14"/>
  <c r="P109" i="14"/>
  <c r="BI105" i="14"/>
  <c r="BH105" i="14"/>
  <c r="BG105" i="14"/>
  <c r="BF105" i="14"/>
  <c r="T105" i="14"/>
  <c r="R105" i="14"/>
  <c r="P105" i="14"/>
  <c r="BI101" i="14"/>
  <c r="BH101" i="14"/>
  <c r="BG101" i="14"/>
  <c r="BF101" i="14"/>
  <c r="T101" i="14"/>
  <c r="R101" i="14"/>
  <c r="P101" i="14"/>
  <c r="BI99" i="14"/>
  <c r="BH99" i="14"/>
  <c r="BG99" i="14"/>
  <c r="BF99" i="14"/>
  <c r="T99" i="14"/>
  <c r="R99" i="14"/>
  <c r="P99" i="14"/>
  <c r="BI96" i="14"/>
  <c r="BH96" i="14"/>
  <c r="BG96" i="14"/>
  <c r="BF96" i="14"/>
  <c r="T96" i="14"/>
  <c r="R96" i="14"/>
  <c r="P96" i="14"/>
  <c r="F89" i="14"/>
  <c r="F87" i="14"/>
  <c r="E85" i="14"/>
  <c r="F58" i="14"/>
  <c r="F56" i="14"/>
  <c r="E54" i="14"/>
  <c r="J26" i="14"/>
  <c r="E26" i="14"/>
  <c r="J90" i="14" s="1"/>
  <c r="J25" i="14"/>
  <c r="J23" i="14"/>
  <c r="E23" i="14"/>
  <c r="J58" i="14" s="1"/>
  <c r="J22" i="14"/>
  <c r="J20" i="14"/>
  <c r="E20" i="14"/>
  <c r="F90" i="14" s="1"/>
  <c r="J19" i="14"/>
  <c r="J14" i="14"/>
  <c r="J87" i="14"/>
  <c r="E7" i="14"/>
  <c r="E81" i="14"/>
  <c r="J39" i="13"/>
  <c r="J38" i="13"/>
  <c r="AY72" i="1" s="1"/>
  <c r="J37" i="13"/>
  <c r="AX72" i="1" s="1"/>
  <c r="BI108" i="13"/>
  <c r="BH108" i="13"/>
  <c r="BG108" i="13"/>
  <c r="BF108" i="13"/>
  <c r="T108" i="13"/>
  <c r="R108" i="13"/>
  <c r="P108" i="13"/>
  <c r="BI106" i="13"/>
  <c r="BH106" i="13"/>
  <c r="BG106" i="13"/>
  <c r="BF106" i="13"/>
  <c r="T106" i="13"/>
  <c r="R106" i="13"/>
  <c r="P106" i="13"/>
  <c r="BI104" i="13"/>
  <c r="BH104" i="13"/>
  <c r="BG104" i="13"/>
  <c r="BF104" i="13"/>
  <c r="T104" i="13"/>
  <c r="R104" i="13"/>
  <c r="P104" i="13"/>
  <c r="BI101" i="13"/>
  <c r="BH101" i="13"/>
  <c r="BG101" i="13"/>
  <c r="BF101" i="13"/>
  <c r="T101" i="13"/>
  <c r="R101" i="13"/>
  <c r="P101" i="13"/>
  <c r="BI99" i="13"/>
  <c r="BH99" i="13"/>
  <c r="BG99" i="13"/>
  <c r="BF99" i="13"/>
  <c r="T99" i="13"/>
  <c r="R99" i="13"/>
  <c r="P99" i="13"/>
  <c r="BI97" i="13"/>
  <c r="BH97" i="13"/>
  <c r="BG97" i="13"/>
  <c r="BF97" i="13"/>
  <c r="T97" i="13"/>
  <c r="R97" i="13"/>
  <c r="P97" i="13"/>
  <c r="BI95" i="13"/>
  <c r="BH95" i="13"/>
  <c r="BG95" i="13"/>
  <c r="BF95" i="13"/>
  <c r="T95" i="13"/>
  <c r="R95" i="13"/>
  <c r="P95" i="13"/>
  <c r="BI93" i="13"/>
  <c r="BH93" i="13"/>
  <c r="BG93" i="13"/>
  <c r="BF93" i="13"/>
  <c r="T93" i="13"/>
  <c r="R93" i="13"/>
  <c r="P93" i="13"/>
  <c r="BI91" i="13"/>
  <c r="BH91" i="13"/>
  <c r="BG91" i="13"/>
  <c r="BF91" i="13"/>
  <c r="T91" i="13"/>
  <c r="R91" i="13"/>
  <c r="P91" i="13"/>
  <c r="F84" i="13"/>
  <c r="F82" i="13"/>
  <c r="E80" i="13"/>
  <c r="F58" i="13"/>
  <c r="F56" i="13"/>
  <c r="E54" i="13"/>
  <c r="J26" i="13"/>
  <c r="E26" i="13"/>
  <c r="J85" i="13" s="1"/>
  <c r="J25" i="13"/>
  <c r="J23" i="13"/>
  <c r="E23" i="13"/>
  <c r="J84" i="13" s="1"/>
  <c r="J22" i="13"/>
  <c r="J20" i="13"/>
  <c r="E20" i="13"/>
  <c r="F85" i="13" s="1"/>
  <c r="J19" i="13"/>
  <c r="J14" i="13"/>
  <c r="J56" i="13"/>
  <c r="E7" i="13"/>
  <c r="E50" i="13"/>
  <c r="J39" i="12"/>
  <c r="J38" i="12"/>
  <c r="AY71" i="1" s="1"/>
  <c r="J37" i="12"/>
  <c r="AX71" i="1"/>
  <c r="BI363" i="12"/>
  <c r="BH363" i="12"/>
  <c r="BG363" i="12"/>
  <c r="BF363" i="12"/>
  <c r="T363" i="12"/>
  <c r="R363" i="12"/>
  <c r="P363" i="12"/>
  <c r="BI360" i="12"/>
  <c r="BH360" i="12"/>
  <c r="BG360" i="12"/>
  <c r="BF360" i="12"/>
  <c r="T360" i="12"/>
  <c r="R360" i="12"/>
  <c r="P360" i="12"/>
  <c r="BI357" i="12"/>
  <c r="BH357" i="12"/>
  <c r="BG357" i="12"/>
  <c r="BF357" i="12"/>
  <c r="T357" i="12"/>
  <c r="R357" i="12"/>
  <c r="P357" i="12"/>
  <c r="BI355" i="12"/>
  <c r="BH355" i="12"/>
  <c r="BG355" i="12"/>
  <c r="BF355" i="12"/>
  <c r="T355" i="12"/>
  <c r="R355" i="12"/>
  <c r="P355" i="12"/>
  <c r="BI350" i="12"/>
  <c r="BH350" i="12"/>
  <c r="BG350" i="12"/>
  <c r="BF350" i="12"/>
  <c r="T350" i="12"/>
  <c r="R350" i="12"/>
  <c r="P350" i="12"/>
  <c r="BI347" i="12"/>
  <c r="BH347" i="12"/>
  <c r="BG347" i="12"/>
  <c r="BF347" i="12"/>
  <c r="T347" i="12"/>
  <c r="R347" i="12"/>
  <c r="P347" i="12"/>
  <c r="BI340" i="12"/>
  <c r="BH340" i="12"/>
  <c r="BG340" i="12"/>
  <c r="BF340" i="12"/>
  <c r="T340" i="12"/>
  <c r="R340" i="12"/>
  <c r="P340" i="12"/>
  <c r="BI332" i="12"/>
  <c r="BH332" i="12"/>
  <c r="BG332" i="12"/>
  <c r="BF332" i="12"/>
  <c r="T332" i="12"/>
  <c r="R332" i="12"/>
  <c r="P332" i="12"/>
  <c r="BI326" i="12"/>
  <c r="BH326" i="12"/>
  <c r="BG326" i="12"/>
  <c r="BF326" i="12"/>
  <c r="T326" i="12"/>
  <c r="R326" i="12"/>
  <c r="P326" i="12"/>
  <c r="BI319" i="12"/>
  <c r="BH319" i="12"/>
  <c r="BG319" i="12"/>
  <c r="BF319" i="12"/>
  <c r="T319" i="12"/>
  <c r="R319" i="12"/>
  <c r="P319" i="12"/>
  <c r="BI316" i="12"/>
  <c r="BH316" i="12"/>
  <c r="BG316" i="12"/>
  <c r="BF316" i="12"/>
  <c r="T316" i="12"/>
  <c r="R316" i="12"/>
  <c r="P316" i="12"/>
  <c r="BI310" i="12"/>
  <c r="BH310" i="12"/>
  <c r="BG310" i="12"/>
  <c r="BF310" i="12"/>
  <c r="T310" i="12"/>
  <c r="R310" i="12"/>
  <c r="P310" i="12"/>
  <c r="BI302" i="12"/>
  <c r="BH302" i="12"/>
  <c r="BG302" i="12"/>
  <c r="BF302" i="12"/>
  <c r="T302" i="12"/>
  <c r="R302" i="12"/>
  <c r="P302" i="12"/>
  <c r="BI298" i="12"/>
  <c r="BH298" i="12"/>
  <c r="BG298" i="12"/>
  <c r="BF298" i="12"/>
  <c r="T298" i="12"/>
  <c r="R298" i="12"/>
  <c r="P298" i="12"/>
  <c r="BI292" i="12"/>
  <c r="BH292" i="12"/>
  <c r="BG292" i="12"/>
  <c r="BF292" i="12"/>
  <c r="T292" i="12"/>
  <c r="R292" i="12"/>
  <c r="P292" i="12"/>
  <c r="BI286" i="12"/>
  <c r="BH286" i="12"/>
  <c r="BG286" i="12"/>
  <c r="BF286" i="12"/>
  <c r="T286" i="12"/>
  <c r="R286" i="12"/>
  <c r="P286" i="12"/>
  <c r="BI280" i="12"/>
  <c r="BH280" i="12"/>
  <c r="BG280" i="12"/>
  <c r="BF280" i="12"/>
  <c r="T280" i="12"/>
  <c r="R280" i="12"/>
  <c r="P280" i="12"/>
  <c r="BI275" i="12"/>
  <c r="BH275" i="12"/>
  <c r="BG275" i="12"/>
  <c r="BF275" i="12"/>
  <c r="T275" i="12"/>
  <c r="R275" i="12"/>
  <c r="P275" i="12"/>
  <c r="BI272" i="12"/>
  <c r="BH272" i="12"/>
  <c r="BG272" i="12"/>
  <c r="BF272" i="12"/>
  <c r="T272" i="12"/>
  <c r="R272" i="12"/>
  <c r="P272" i="12"/>
  <c r="BI267" i="12"/>
  <c r="BH267" i="12"/>
  <c r="BG267" i="12"/>
  <c r="BF267" i="12"/>
  <c r="T267" i="12"/>
  <c r="R267" i="12"/>
  <c r="P267" i="12"/>
  <c r="BI261" i="12"/>
  <c r="BH261" i="12"/>
  <c r="BG261" i="12"/>
  <c r="BF261" i="12"/>
  <c r="T261" i="12"/>
  <c r="R261" i="12"/>
  <c r="P261" i="12"/>
  <c r="BI258" i="12"/>
  <c r="BH258" i="12"/>
  <c r="BG258" i="12"/>
  <c r="BF258" i="12"/>
  <c r="T258" i="12"/>
  <c r="R258" i="12"/>
  <c r="P258" i="12"/>
  <c r="BI253" i="12"/>
  <c r="BH253" i="12"/>
  <c r="BG253" i="12"/>
  <c r="BF253" i="12"/>
  <c r="T253" i="12"/>
  <c r="R253" i="12"/>
  <c r="P253" i="12"/>
  <c r="BI247" i="12"/>
  <c r="BH247" i="12"/>
  <c r="BG247" i="12"/>
  <c r="BF247" i="12"/>
  <c r="T247" i="12"/>
  <c r="R247" i="12"/>
  <c r="P247" i="12"/>
  <c r="BI241" i="12"/>
  <c r="BH241" i="12"/>
  <c r="BG241" i="12"/>
  <c r="BF241" i="12"/>
  <c r="T241" i="12"/>
  <c r="R241" i="12"/>
  <c r="P241" i="12"/>
  <c r="BI235" i="12"/>
  <c r="BH235" i="12"/>
  <c r="BG235" i="12"/>
  <c r="BF235" i="12"/>
  <c r="T235" i="12"/>
  <c r="R235" i="12"/>
  <c r="P235" i="12"/>
  <c r="BI230" i="12"/>
  <c r="BH230" i="12"/>
  <c r="BG230" i="12"/>
  <c r="BF230" i="12"/>
  <c r="T230" i="12"/>
  <c r="R230" i="12"/>
  <c r="P230" i="12"/>
  <c r="BI226" i="12"/>
  <c r="BH226" i="12"/>
  <c r="BG226" i="12"/>
  <c r="BF226" i="12"/>
  <c r="T226" i="12"/>
  <c r="R226" i="12"/>
  <c r="P226" i="12"/>
  <c r="BI223" i="12"/>
  <c r="BH223" i="12"/>
  <c r="BG223" i="12"/>
  <c r="BF223" i="12"/>
  <c r="T223" i="12"/>
  <c r="R223" i="12"/>
  <c r="P223" i="12"/>
  <c r="BI220" i="12"/>
  <c r="BH220" i="12"/>
  <c r="BG220" i="12"/>
  <c r="BF220" i="12"/>
  <c r="T220" i="12"/>
  <c r="R220" i="12"/>
  <c r="P220" i="12"/>
  <c r="BI218" i="12"/>
  <c r="BH218" i="12"/>
  <c r="BG218" i="12"/>
  <c r="BF218" i="12"/>
  <c r="T218" i="12"/>
  <c r="R218" i="12"/>
  <c r="P218" i="12"/>
  <c r="BI215" i="12"/>
  <c r="BH215" i="12"/>
  <c r="BG215" i="12"/>
  <c r="BF215" i="12"/>
  <c r="T215" i="12"/>
  <c r="R215" i="12"/>
  <c r="P215" i="12"/>
  <c r="BI212" i="12"/>
  <c r="BH212" i="12"/>
  <c r="BG212" i="12"/>
  <c r="BF212" i="12"/>
  <c r="T212" i="12"/>
  <c r="R212" i="12"/>
  <c r="P212" i="12"/>
  <c r="BI210" i="12"/>
  <c r="BH210" i="12"/>
  <c r="BG210" i="12"/>
  <c r="BF210" i="12"/>
  <c r="T210" i="12"/>
  <c r="R210" i="12"/>
  <c r="P210" i="12"/>
  <c r="BI204" i="12"/>
  <c r="BH204" i="12"/>
  <c r="BG204" i="12"/>
  <c r="BF204" i="12"/>
  <c r="T204" i="12"/>
  <c r="R204" i="12"/>
  <c r="P204" i="12"/>
  <c r="BI199" i="12"/>
  <c r="BH199" i="12"/>
  <c r="BG199" i="12"/>
  <c r="BF199" i="12"/>
  <c r="T199" i="12"/>
  <c r="R199" i="12"/>
  <c r="P199" i="12"/>
  <c r="BI192" i="12"/>
  <c r="BH192" i="12"/>
  <c r="BG192" i="12"/>
  <c r="BF192" i="12"/>
  <c r="T192" i="12"/>
  <c r="R192" i="12"/>
  <c r="P192" i="12"/>
  <c r="BI186" i="12"/>
  <c r="BH186" i="12"/>
  <c r="BG186" i="12"/>
  <c r="BF186" i="12"/>
  <c r="T186" i="12"/>
  <c r="R186" i="12"/>
  <c r="P186" i="12"/>
  <c r="BI179" i="12"/>
  <c r="BH179" i="12"/>
  <c r="BG179" i="12"/>
  <c r="BF179" i="12"/>
  <c r="T179" i="12"/>
  <c r="R179" i="12"/>
  <c r="P179" i="12"/>
  <c r="BI176" i="12"/>
  <c r="BH176" i="12"/>
  <c r="BG176" i="12"/>
  <c r="BF176" i="12"/>
  <c r="T176" i="12"/>
  <c r="R176" i="12"/>
  <c r="P176" i="12"/>
  <c r="BI172" i="12"/>
  <c r="BH172" i="12"/>
  <c r="BG172" i="12"/>
  <c r="BF172" i="12"/>
  <c r="T172" i="12"/>
  <c r="R172" i="12"/>
  <c r="P172" i="12"/>
  <c r="BI166" i="12"/>
  <c r="BH166" i="12"/>
  <c r="BG166" i="12"/>
  <c r="BF166" i="12"/>
  <c r="T166" i="12"/>
  <c r="R166" i="12"/>
  <c r="P166" i="12"/>
  <c r="BI163" i="12"/>
  <c r="BH163" i="12"/>
  <c r="BG163" i="12"/>
  <c r="BF163" i="12"/>
  <c r="T163" i="12"/>
  <c r="R163" i="12"/>
  <c r="P163" i="12"/>
  <c r="BI157" i="12"/>
  <c r="BH157" i="12"/>
  <c r="BG157" i="12"/>
  <c r="BF157" i="12"/>
  <c r="T157" i="12"/>
  <c r="R157" i="12"/>
  <c r="P157" i="12"/>
  <c r="BI152" i="12"/>
  <c r="BH152" i="12"/>
  <c r="BG152" i="12"/>
  <c r="BF152" i="12"/>
  <c r="T152" i="12"/>
  <c r="R152" i="12"/>
  <c r="P152" i="12"/>
  <c r="BI146" i="12"/>
  <c r="BH146" i="12"/>
  <c r="BG146" i="12"/>
  <c r="BF146" i="12"/>
  <c r="T146" i="12"/>
  <c r="R146" i="12"/>
  <c r="P146" i="12"/>
  <c r="BI143" i="12"/>
  <c r="BH143" i="12"/>
  <c r="BG143" i="12"/>
  <c r="BF143" i="12"/>
  <c r="T143" i="12"/>
  <c r="R143" i="12"/>
  <c r="P143" i="12"/>
  <c r="BI138" i="12"/>
  <c r="BH138" i="12"/>
  <c r="BG138" i="12"/>
  <c r="BF138" i="12"/>
  <c r="T138" i="12"/>
  <c r="R138" i="12"/>
  <c r="P138" i="12"/>
  <c r="BI132" i="12"/>
  <c r="BH132" i="12"/>
  <c r="BG132" i="12"/>
  <c r="BF132" i="12"/>
  <c r="T132" i="12"/>
  <c r="R132" i="12"/>
  <c r="P132" i="12"/>
  <c r="BI128" i="12"/>
  <c r="BH128" i="12"/>
  <c r="BG128" i="12"/>
  <c r="BF128" i="12"/>
  <c r="T128" i="12"/>
  <c r="R128" i="12"/>
  <c r="P128" i="12"/>
  <c r="BI125" i="12"/>
  <c r="BH125" i="12"/>
  <c r="BG125" i="12"/>
  <c r="BF125" i="12"/>
  <c r="T125" i="12"/>
  <c r="R125" i="12"/>
  <c r="P125" i="12"/>
  <c r="BI122" i="12"/>
  <c r="BH122" i="12"/>
  <c r="BG122" i="12"/>
  <c r="BF122" i="12"/>
  <c r="T122" i="12"/>
  <c r="R122" i="12"/>
  <c r="P122" i="12"/>
  <c r="BI116" i="12"/>
  <c r="BH116" i="12"/>
  <c r="BG116" i="12"/>
  <c r="BF116" i="12"/>
  <c r="T116" i="12"/>
  <c r="R116" i="12"/>
  <c r="P116" i="12"/>
  <c r="BI113" i="12"/>
  <c r="BH113" i="12"/>
  <c r="BG113" i="12"/>
  <c r="BF113" i="12"/>
  <c r="T113" i="12"/>
  <c r="R113" i="12"/>
  <c r="P113" i="12"/>
  <c r="BI109" i="12"/>
  <c r="BH109" i="12"/>
  <c r="BG109" i="12"/>
  <c r="BF109" i="12"/>
  <c r="T109" i="12"/>
  <c r="R109" i="12"/>
  <c r="P109" i="12"/>
  <c r="BI106" i="12"/>
  <c r="BH106" i="12"/>
  <c r="BG106" i="12"/>
  <c r="BF106" i="12"/>
  <c r="T106" i="12"/>
  <c r="R106" i="12"/>
  <c r="P106" i="12"/>
  <c r="BI103" i="12"/>
  <c r="BH103" i="12"/>
  <c r="BG103" i="12"/>
  <c r="BF103" i="12"/>
  <c r="T103" i="12"/>
  <c r="R103" i="12"/>
  <c r="P103" i="12"/>
  <c r="BI101" i="12"/>
  <c r="BH101" i="12"/>
  <c r="BG101" i="12"/>
  <c r="BF101" i="12"/>
  <c r="T101" i="12"/>
  <c r="R101" i="12"/>
  <c r="P101" i="12"/>
  <c r="BI98" i="12"/>
  <c r="BH98" i="12"/>
  <c r="BG98" i="12"/>
  <c r="BF98" i="12"/>
  <c r="T98" i="12"/>
  <c r="R98" i="12"/>
  <c r="P98" i="12"/>
  <c r="BI95" i="12"/>
  <c r="BH95" i="12"/>
  <c r="BG95" i="12"/>
  <c r="BF95" i="12"/>
  <c r="T95" i="12"/>
  <c r="R95" i="12"/>
  <c r="P95" i="12"/>
  <c r="F88" i="12"/>
  <c r="F86" i="12"/>
  <c r="E84" i="12"/>
  <c r="F58" i="12"/>
  <c r="F56" i="12"/>
  <c r="E54" i="12"/>
  <c r="J26" i="12"/>
  <c r="E26" i="12"/>
  <c r="J89" i="12" s="1"/>
  <c r="J25" i="12"/>
  <c r="J23" i="12"/>
  <c r="E23" i="12"/>
  <c r="J88" i="12" s="1"/>
  <c r="J22" i="12"/>
  <c r="J20" i="12"/>
  <c r="E20" i="12"/>
  <c r="F59" i="12" s="1"/>
  <c r="J19" i="12"/>
  <c r="J14" i="12"/>
  <c r="J56" i="12"/>
  <c r="E7" i="12"/>
  <c r="E80" i="12"/>
  <c r="J39" i="11"/>
  <c r="J38" i="11"/>
  <c r="AY69" i="1" s="1"/>
  <c r="J37" i="11"/>
  <c r="AX69" i="1" s="1"/>
  <c r="BI109" i="11"/>
  <c r="BH109" i="11"/>
  <c r="BG109" i="11"/>
  <c r="BF109" i="11"/>
  <c r="T109" i="11"/>
  <c r="R109" i="11"/>
  <c r="P109" i="11"/>
  <c r="BI107" i="11"/>
  <c r="BH107" i="11"/>
  <c r="BG107" i="11"/>
  <c r="BF107" i="11"/>
  <c r="T107" i="11"/>
  <c r="R107" i="11"/>
  <c r="P107" i="11"/>
  <c r="BI105" i="11"/>
  <c r="BH105" i="11"/>
  <c r="BG105" i="11"/>
  <c r="BF105" i="11"/>
  <c r="T105" i="11"/>
  <c r="R105" i="11"/>
  <c r="P105" i="11"/>
  <c r="BI102" i="11"/>
  <c r="BH102" i="11"/>
  <c r="BG102" i="11"/>
  <c r="BF102" i="11"/>
  <c r="T102" i="11"/>
  <c r="R102" i="11"/>
  <c r="P102" i="11"/>
  <c r="BI99" i="11"/>
  <c r="BH99" i="11"/>
  <c r="BG99" i="11"/>
  <c r="BF99" i="11"/>
  <c r="T99" i="11"/>
  <c r="R99" i="11"/>
  <c r="P99" i="11"/>
  <c r="BI97" i="11"/>
  <c r="BH97" i="11"/>
  <c r="BG97" i="11"/>
  <c r="BF97" i="11"/>
  <c r="T97" i="11"/>
  <c r="R97" i="11"/>
  <c r="P97" i="11"/>
  <c r="BI95" i="11"/>
  <c r="BH95" i="11"/>
  <c r="BG95" i="11"/>
  <c r="BF95" i="11"/>
  <c r="T95" i="11"/>
  <c r="R95" i="11"/>
  <c r="P95" i="11"/>
  <c r="BI93" i="11"/>
  <c r="BH93" i="11"/>
  <c r="BG93" i="11"/>
  <c r="BF93" i="11"/>
  <c r="T93" i="11"/>
  <c r="R93" i="11"/>
  <c r="P93" i="11"/>
  <c r="BI91" i="11"/>
  <c r="BH91" i="11"/>
  <c r="BG91" i="11"/>
  <c r="BF91" i="11"/>
  <c r="T91" i="11"/>
  <c r="R91" i="11"/>
  <c r="P91" i="11"/>
  <c r="F84" i="11"/>
  <c r="F82" i="11"/>
  <c r="E80" i="11"/>
  <c r="F58" i="11"/>
  <c r="F56" i="11"/>
  <c r="E54" i="11"/>
  <c r="J26" i="11"/>
  <c r="E26" i="11"/>
  <c r="J85" i="11" s="1"/>
  <c r="J25" i="11"/>
  <c r="J23" i="11"/>
  <c r="E23" i="11"/>
  <c r="J58" i="11" s="1"/>
  <c r="J22" i="11"/>
  <c r="J20" i="11"/>
  <c r="E20" i="11"/>
  <c r="F85" i="11" s="1"/>
  <c r="J19" i="11"/>
  <c r="J14" i="11"/>
  <c r="J56" i="11"/>
  <c r="E7" i="11"/>
  <c r="E50" i="11"/>
  <c r="J39" i="10"/>
  <c r="J38" i="10"/>
  <c r="AY68" i="1" s="1"/>
  <c r="J37" i="10"/>
  <c r="AX68" i="1" s="1"/>
  <c r="BI388" i="10"/>
  <c r="BH388" i="10"/>
  <c r="BG388" i="10"/>
  <c r="BF388" i="10"/>
  <c r="T388" i="10"/>
  <c r="R388" i="10"/>
  <c r="P388" i="10"/>
  <c r="BI385" i="10"/>
  <c r="BH385" i="10"/>
  <c r="BG385" i="10"/>
  <c r="BF385" i="10"/>
  <c r="T385" i="10"/>
  <c r="R385" i="10"/>
  <c r="P385" i="10"/>
  <c r="BI382" i="10"/>
  <c r="BH382" i="10"/>
  <c r="BG382" i="10"/>
  <c r="BF382" i="10"/>
  <c r="T382" i="10"/>
  <c r="R382" i="10"/>
  <c r="P382" i="10"/>
  <c r="BI380" i="10"/>
  <c r="BH380" i="10"/>
  <c r="BG380" i="10"/>
  <c r="BF380" i="10"/>
  <c r="T380" i="10"/>
  <c r="R380" i="10"/>
  <c r="P380" i="10"/>
  <c r="BI375" i="10"/>
  <c r="BH375" i="10"/>
  <c r="BG375" i="10"/>
  <c r="BF375" i="10"/>
  <c r="T375" i="10"/>
  <c r="R375" i="10"/>
  <c r="P375" i="10"/>
  <c r="BI372" i="10"/>
  <c r="BH372" i="10"/>
  <c r="BG372" i="10"/>
  <c r="BF372" i="10"/>
  <c r="T372" i="10"/>
  <c r="R372" i="10"/>
  <c r="P372" i="10"/>
  <c r="BI365" i="10"/>
  <c r="BH365" i="10"/>
  <c r="BG365" i="10"/>
  <c r="BF365" i="10"/>
  <c r="T365" i="10"/>
  <c r="R365" i="10"/>
  <c r="P365" i="10"/>
  <c r="BI359" i="10"/>
  <c r="BH359" i="10"/>
  <c r="BG359" i="10"/>
  <c r="BF359" i="10"/>
  <c r="T359" i="10"/>
  <c r="R359" i="10"/>
  <c r="P359" i="10"/>
  <c r="BI353" i="10"/>
  <c r="BH353" i="10"/>
  <c r="BG353" i="10"/>
  <c r="BF353" i="10"/>
  <c r="T353" i="10"/>
  <c r="R353" i="10"/>
  <c r="P353" i="10"/>
  <c r="BI343" i="10"/>
  <c r="BH343" i="10"/>
  <c r="BG343" i="10"/>
  <c r="BF343" i="10"/>
  <c r="T343" i="10"/>
  <c r="R343" i="10"/>
  <c r="P343" i="10"/>
  <c r="BI340" i="10"/>
  <c r="BH340" i="10"/>
  <c r="BG340" i="10"/>
  <c r="BF340" i="10"/>
  <c r="T340" i="10"/>
  <c r="R340" i="10"/>
  <c r="P340" i="10"/>
  <c r="BI336" i="10"/>
  <c r="BH336" i="10"/>
  <c r="BG336" i="10"/>
  <c r="BF336" i="10"/>
  <c r="T336" i="10"/>
  <c r="R336" i="10"/>
  <c r="P336" i="10"/>
  <c r="BI330" i="10"/>
  <c r="BH330" i="10"/>
  <c r="BG330" i="10"/>
  <c r="BF330" i="10"/>
  <c r="T330" i="10"/>
  <c r="R330" i="10"/>
  <c r="P330" i="10"/>
  <c r="BI324" i="10"/>
  <c r="BH324" i="10"/>
  <c r="BG324" i="10"/>
  <c r="BF324" i="10"/>
  <c r="T324" i="10"/>
  <c r="R324" i="10"/>
  <c r="P324" i="10"/>
  <c r="BI321" i="10"/>
  <c r="BH321" i="10"/>
  <c r="BG321" i="10"/>
  <c r="BF321" i="10"/>
  <c r="T321" i="10"/>
  <c r="R321" i="10"/>
  <c r="P321" i="10"/>
  <c r="BI316" i="10"/>
  <c r="BH316" i="10"/>
  <c r="BG316" i="10"/>
  <c r="BF316" i="10"/>
  <c r="T316" i="10"/>
  <c r="R316" i="10"/>
  <c r="P316" i="10"/>
  <c r="BI310" i="10"/>
  <c r="BH310" i="10"/>
  <c r="BG310" i="10"/>
  <c r="BF310" i="10"/>
  <c r="T310" i="10"/>
  <c r="R310" i="10"/>
  <c r="P310" i="10"/>
  <c r="BI307" i="10"/>
  <c r="BH307" i="10"/>
  <c r="BG307" i="10"/>
  <c r="BF307" i="10"/>
  <c r="T307" i="10"/>
  <c r="R307" i="10"/>
  <c r="P307" i="10"/>
  <c r="BI302" i="10"/>
  <c r="BH302" i="10"/>
  <c r="BG302" i="10"/>
  <c r="BF302" i="10"/>
  <c r="T302" i="10"/>
  <c r="R302" i="10"/>
  <c r="P302" i="10"/>
  <c r="BI296" i="10"/>
  <c r="BH296" i="10"/>
  <c r="BG296" i="10"/>
  <c r="BF296" i="10"/>
  <c r="T296" i="10"/>
  <c r="R296" i="10"/>
  <c r="P296" i="10"/>
  <c r="BI290" i="10"/>
  <c r="BH290" i="10"/>
  <c r="BG290" i="10"/>
  <c r="BF290" i="10"/>
  <c r="T290" i="10"/>
  <c r="R290" i="10"/>
  <c r="P290" i="10"/>
  <c r="BI284" i="10"/>
  <c r="BH284" i="10"/>
  <c r="BG284" i="10"/>
  <c r="BF284" i="10"/>
  <c r="T284" i="10"/>
  <c r="R284" i="10"/>
  <c r="P284" i="10"/>
  <c r="BI280" i="10"/>
  <c r="BH280" i="10"/>
  <c r="BG280" i="10"/>
  <c r="BF280" i="10"/>
  <c r="T280" i="10"/>
  <c r="R280" i="10"/>
  <c r="P280" i="10"/>
  <c r="BI274" i="10"/>
  <c r="BH274" i="10"/>
  <c r="BG274" i="10"/>
  <c r="BF274" i="10"/>
  <c r="T274" i="10"/>
  <c r="R274" i="10"/>
  <c r="P274" i="10"/>
  <c r="BI269" i="10"/>
  <c r="BH269" i="10"/>
  <c r="BG269" i="10"/>
  <c r="BF269" i="10"/>
  <c r="T269" i="10"/>
  <c r="R269" i="10"/>
  <c r="P269" i="10"/>
  <c r="BI264" i="10"/>
  <c r="BH264" i="10"/>
  <c r="BG264" i="10"/>
  <c r="BF264" i="10"/>
  <c r="T264" i="10"/>
  <c r="R264" i="10"/>
  <c r="P264" i="10"/>
  <c r="BI259" i="10"/>
  <c r="BH259" i="10"/>
  <c r="BG259" i="10"/>
  <c r="BF259" i="10"/>
  <c r="T259" i="10"/>
  <c r="R259" i="10"/>
  <c r="P259" i="10"/>
  <c r="BI250" i="10"/>
  <c r="BH250" i="10"/>
  <c r="BG250" i="10"/>
  <c r="BF250" i="10"/>
  <c r="T250" i="10"/>
  <c r="T249" i="10"/>
  <c r="R250" i="10"/>
  <c r="R249" i="10" s="1"/>
  <c r="P250" i="10"/>
  <c r="P249" i="10"/>
  <c r="BI244" i="10"/>
  <c r="BH244" i="10"/>
  <c r="BG244" i="10"/>
  <c r="BF244" i="10"/>
  <c r="T244" i="10"/>
  <c r="R244" i="10"/>
  <c r="P244" i="10"/>
  <c r="BI237" i="10"/>
  <c r="BH237" i="10"/>
  <c r="BG237" i="10"/>
  <c r="BF237" i="10"/>
  <c r="T237" i="10"/>
  <c r="R237" i="10"/>
  <c r="P237" i="10"/>
  <c r="BI233" i="10"/>
  <c r="BH233" i="10"/>
  <c r="BG233" i="10"/>
  <c r="BF233" i="10"/>
  <c r="T233" i="10"/>
  <c r="R233" i="10"/>
  <c r="P233" i="10"/>
  <c r="BI227" i="10"/>
  <c r="BH227" i="10"/>
  <c r="BG227" i="10"/>
  <c r="BF227" i="10"/>
  <c r="T227" i="10"/>
  <c r="R227" i="10"/>
  <c r="P227" i="10"/>
  <c r="BI221" i="10"/>
  <c r="BH221" i="10"/>
  <c r="BG221" i="10"/>
  <c r="BF221" i="10"/>
  <c r="T221" i="10"/>
  <c r="R221" i="10"/>
  <c r="P221" i="10"/>
  <c r="BI218" i="10"/>
  <c r="BH218" i="10"/>
  <c r="BG218" i="10"/>
  <c r="BF218" i="10"/>
  <c r="T218" i="10"/>
  <c r="R218" i="10"/>
  <c r="P218" i="10"/>
  <c r="BI211" i="10"/>
  <c r="BH211" i="10"/>
  <c r="BG211" i="10"/>
  <c r="BF211" i="10"/>
  <c r="T211" i="10"/>
  <c r="R211" i="10"/>
  <c r="P211" i="10"/>
  <c r="BI208" i="10"/>
  <c r="BH208" i="10"/>
  <c r="BG208" i="10"/>
  <c r="BF208" i="10"/>
  <c r="T208" i="10"/>
  <c r="R208" i="10"/>
  <c r="P208" i="10"/>
  <c r="BI205" i="10"/>
  <c r="BH205" i="10"/>
  <c r="BG205" i="10"/>
  <c r="BF205" i="10"/>
  <c r="T205" i="10"/>
  <c r="R205" i="10"/>
  <c r="P205" i="10"/>
  <c r="BI202" i="10"/>
  <c r="BH202" i="10"/>
  <c r="BG202" i="10"/>
  <c r="BF202" i="10"/>
  <c r="T202" i="10"/>
  <c r="R202" i="10"/>
  <c r="P202" i="10"/>
  <c r="BI195" i="10"/>
  <c r="BH195" i="10"/>
  <c r="BG195" i="10"/>
  <c r="BF195" i="10"/>
  <c r="T195" i="10"/>
  <c r="R195" i="10"/>
  <c r="P195" i="10"/>
  <c r="BI192" i="10"/>
  <c r="BH192" i="10"/>
  <c r="BG192" i="10"/>
  <c r="BF192" i="10"/>
  <c r="T192" i="10"/>
  <c r="R192" i="10"/>
  <c r="P192" i="10"/>
  <c r="BI185" i="10"/>
  <c r="BH185" i="10"/>
  <c r="BG185" i="10"/>
  <c r="BF185" i="10"/>
  <c r="T185" i="10"/>
  <c r="R185" i="10"/>
  <c r="P185" i="10"/>
  <c r="BI179" i="10"/>
  <c r="BH179" i="10"/>
  <c r="BG179" i="10"/>
  <c r="BF179" i="10"/>
  <c r="T179" i="10"/>
  <c r="R179" i="10"/>
  <c r="P179" i="10"/>
  <c r="BI173" i="10"/>
  <c r="BH173" i="10"/>
  <c r="BG173" i="10"/>
  <c r="BF173" i="10"/>
  <c r="T173" i="10"/>
  <c r="R173" i="10"/>
  <c r="P173" i="10"/>
  <c r="BI170" i="10"/>
  <c r="BH170" i="10"/>
  <c r="BG170" i="10"/>
  <c r="BF170" i="10"/>
  <c r="T170" i="10"/>
  <c r="R170" i="10"/>
  <c r="P170" i="10"/>
  <c r="BI164" i="10"/>
  <c r="BH164" i="10"/>
  <c r="BG164" i="10"/>
  <c r="BF164" i="10"/>
  <c r="T164" i="10"/>
  <c r="R164" i="10"/>
  <c r="P164" i="10"/>
  <c r="BI156" i="10"/>
  <c r="BH156" i="10"/>
  <c r="BG156" i="10"/>
  <c r="BF156" i="10"/>
  <c r="T156" i="10"/>
  <c r="R156" i="10"/>
  <c r="P156" i="10"/>
  <c r="BI149" i="10"/>
  <c r="BH149" i="10"/>
  <c r="BG149" i="10"/>
  <c r="BF149" i="10"/>
  <c r="T149" i="10"/>
  <c r="R149" i="10"/>
  <c r="P149" i="10"/>
  <c r="BI147" i="10"/>
  <c r="BH147" i="10"/>
  <c r="BG147" i="10"/>
  <c r="BF147" i="10"/>
  <c r="T147" i="10"/>
  <c r="R147" i="10"/>
  <c r="P147" i="10"/>
  <c r="BI144" i="10"/>
  <c r="BH144" i="10"/>
  <c r="BG144" i="10"/>
  <c r="BF144" i="10"/>
  <c r="T144" i="10"/>
  <c r="R144" i="10"/>
  <c r="P144" i="10"/>
  <c r="BI138" i="10"/>
  <c r="BH138" i="10"/>
  <c r="BG138" i="10"/>
  <c r="BF138" i="10"/>
  <c r="T138" i="10"/>
  <c r="R138" i="10"/>
  <c r="P138" i="10"/>
  <c r="BI134" i="10"/>
  <c r="BH134" i="10"/>
  <c r="BG134" i="10"/>
  <c r="BF134" i="10"/>
  <c r="T134" i="10"/>
  <c r="R134" i="10"/>
  <c r="P134" i="10"/>
  <c r="BI131" i="10"/>
  <c r="BH131" i="10"/>
  <c r="BG131" i="10"/>
  <c r="BF131" i="10"/>
  <c r="T131" i="10"/>
  <c r="R131" i="10"/>
  <c r="P131" i="10"/>
  <c r="BI129" i="10"/>
  <c r="BH129" i="10"/>
  <c r="BG129" i="10"/>
  <c r="BF129" i="10"/>
  <c r="T129" i="10"/>
  <c r="R129" i="10"/>
  <c r="P129" i="10"/>
  <c r="BI126" i="10"/>
  <c r="BH126" i="10"/>
  <c r="BG126" i="10"/>
  <c r="BF126" i="10"/>
  <c r="T126" i="10"/>
  <c r="R126" i="10"/>
  <c r="P126" i="10"/>
  <c r="BI122" i="10"/>
  <c r="BH122" i="10"/>
  <c r="BG122" i="10"/>
  <c r="BF122" i="10"/>
  <c r="T122" i="10"/>
  <c r="R122" i="10"/>
  <c r="P122" i="10"/>
  <c r="BI116" i="10"/>
  <c r="BH116" i="10"/>
  <c r="BG116" i="10"/>
  <c r="BF116" i="10"/>
  <c r="T116" i="10"/>
  <c r="R116" i="10"/>
  <c r="P116" i="10"/>
  <c r="BI113" i="10"/>
  <c r="BH113" i="10"/>
  <c r="BG113" i="10"/>
  <c r="BF113" i="10"/>
  <c r="T113" i="10"/>
  <c r="R113" i="10"/>
  <c r="P113" i="10"/>
  <c r="BI110" i="10"/>
  <c r="BH110" i="10"/>
  <c r="BG110" i="10"/>
  <c r="BF110" i="10"/>
  <c r="T110" i="10"/>
  <c r="R110" i="10"/>
  <c r="P110" i="10"/>
  <c r="BI107" i="10"/>
  <c r="BH107" i="10"/>
  <c r="BG107" i="10"/>
  <c r="BF107" i="10"/>
  <c r="T107" i="10"/>
  <c r="R107" i="10"/>
  <c r="P107" i="10"/>
  <c r="BI104" i="10"/>
  <c r="BH104" i="10"/>
  <c r="BG104" i="10"/>
  <c r="BF104" i="10"/>
  <c r="T104" i="10"/>
  <c r="R104" i="10"/>
  <c r="P104" i="10"/>
  <c r="BI102" i="10"/>
  <c r="BH102" i="10"/>
  <c r="BG102" i="10"/>
  <c r="BF102" i="10"/>
  <c r="T102" i="10"/>
  <c r="R102" i="10"/>
  <c r="P102" i="10"/>
  <c r="BI99" i="10"/>
  <c r="BH99" i="10"/>
  <c r="BG99" i="10"/>
  <c r="BF99" i="10"/>
  <c r="T99" i="10"/>
  <c r="R99" i="10"/>
  <c r="P99" i="10"/>
  <c r="BI96" i="10"/>
  <c r="BH96" i="10"/>
  <c r="BG96" i="10"/>
  <c r="BF96" i="10"/>
  <c r="T96" i="10"/>
  <c r="R96" i="10"/>
  <c r="P96" i="10"/>
  <c r="F89" i="10"/>
  <c r="F87" i="10"/>
  <c r="E85" i="10"/>
  <c r="F58" i="10"/>
  <c r="F56" i="10"/>
  <c r="E54" i="10"/>
  <c r="J26" i="10"/>
  <c r="E26" i="10"/>
  <c r="J59" i="10" s="1"/>
  <c r="J25" i="10"/>
  <c r="J23" i="10"/>
  <c r="E23" i="10"/>
  <c r="J58" i="10" s="1"/>
  <c r="J22" i="10"/>
  <c r="J20" i="10"/>
  <c r="E20" i="10"/>
  <c r="F90" i="10" s="1"/>
  <c r="J19" i="10"/>
  <c r="J14" i="10"/>
  <c r="J87" i="10" s="1"/>
  <c r="E7" i="10"/>
  <c r="E81" i="10"/>
  <c r="J39" i="9"/>
  <c r="J38" i="9"/>
  <c r="AY66" i="1" s="1"/>
  <c r="J37" i="9"/>
  <c r="AX66" i="1" s="1"/>
  <c r="BI112" i="9"/>
  <c r="BH112" i="9"/>
  <c r="BG112" i="9"/>
  <c r="BF112" i="9"/>
  <c r="T112" i="9"/>
  <c r="R112" i="9"/>
  <c r="P112" i="9"/>
  <c r="BI110" i="9"/>
  <c r="BH110" i="9"/>
  <c r="BG110" i="9"/>
  <c r="BF110" i="9"/>
  <c r="T110" i="9"/>
  <c r="R110" i="9"/>
  <c r="P110" i="9"/>
  <c r="BI108" i="9"/>
  <c r="BH108" i="9"/>
  <c r="BG108" i="9"/>
  <c r="BF108" i="9"/>
  <c r="T108" i="9"/>
  <c r="R108" i="9"/>
  <c r="P108" i="9"/>
  <c r="BI105" i="9"/>
  <c r="BH105" i="9"/>
  <c r="BG105" i="9"/>
  <c r="BF105" i="9"/>
  <c r="T105" i="9"/>
  <c r="R105" i="9"/>
  <c r="P105" i="9"/>
  <c r="BI102" i="9"/>
  <c r="BH102" i="9"/>
  <c r="BG102" i="9"/>
  <c r="BF102" i="9"/>
  <c r="T102" i="9"/>
  <c r="R102" i="9"/>
  <c r="P102" i="9"/>
  <c r="BI100" i="9"/>
  <c r="BH100" i="9"/>
  <c r="BG100" i="9"/>
  <c r="BF100" i="9"/>
  <c r="T100" i="9"/>
  <c r="R100" i="9"/>
  <c r="P100" i="9"/>
  <c r="BI98" i="9"/>
  <c r="BH98" i="9"/>
  <c r="BG98" i="9"/>
  <c r="BF98" i="9"/>
  <c r="T98" i="9"/>
  <c r="R98" i="9"/>
  <c r="P98" i="9"/>
  <c r="BI96" i="9"/>
  <c r="BH96" i="9"/>
  <c r="BG96" i="9"/>
  <c r="BF96" i="9"/>
  <c r="T96" i="9"/>
  <c r="R96" i="9"/>
  <c r="P96" i="9"/>
  <c r="BI93" i="9"/>
  <c r="BH93" i="9"/>
  <c r="BG93" i="9"/>
  <c r="BF93" i="9"/>
  <c r="T93" i="9"/>
  <c r="R93" i="9"/>
  <c r="P93" i="9"/>
  <c r="BI91" i="9"/>
  <c r="BH91" i="9"/>
  <c r="BG91" i="9"/>
  <c r="BF91" i="9"/>
  <c r="T91" i="9"/>
  <c r="R91" i="9"/>
  <c r="P91" i="9"/>
  <c r="F84" i="9"/>
  <c r="F82" i="9"/>
  <c r="E80" i="9"/>
  <c r="F58" i="9"/>
  <c r="F56" i="9"/>
  <c r="E54" i="9"/>
  <c r="J26" i="9"/>
  <c r="E26" i="9"/>
  <c r="J85" i="9" s="1"/>
  <c r="J25" i="9"/>
  <c r="J23" i="9"/>
  <c r="E23" i="9"/>
  <c r="J58" i="9" s="1"/>
  <c r="J22" i="9"/>
  <c r="J20" i="9"/>
  <c r="E20" i="9"/>
  <c r="F59" i="9" s="1"/>
  <c r="J19" i="9"/>
  <c r="J14" i="9"/>
  <c r="J82" i="9"/>
  <c r="E7" i="9"/>
  <c r="E76" i="9"/>
  <c r="J39" i="8"/>
  <c r="J38" i="8"/>
  <c r="AY65" i="1" s="1"/>
  <c r="J37" i="8"/>
  <c r="AX65" i="1" s="1"/>
  <c r="BI240" i="8"/>
  <c r="BH240" i="8"/>
  <c r="BG240" i="8"/>
  <c r="BF240" i="8"/>
  <c r="T240" i="8"/>
  <c r="R240" i="8"/>
  <c r="P240" i="8"/>
  <c r="BI237" i="8"/>
  <c r="BH237" i="8"/>
  <c r="BG237" i="8"/>
  <c r="BF237" i="8"/>
  <c r="T237" i="8"/>
  <c r="R237" i="8"/>
  <c r="P237" i="8"/>
  <c r="BI234" i="8"/>
  <c r="BH234" i="8"/>
  <c r="BG234" i="8"/>
  <c r="BF234" i="8"/>
  <c r="T234" i="8"/>
  <c r="R234" i="8"/>
  <c r="P234" i="8"/>
  <c r="BI232" i="8"/>
  <c r="BH232" i="8"/>
  <c r="BG232" i="8"/>
  <c r="BF232" i="8"/>
  <c r="T232" i="8"/>
  <c r="R232" i="8"/>
  <c r="P232" i="8"/>
  <c r="BI227" i="8"/>
  <c r="BH227" i="8"/>
  <c r="BG227" i="8"/>
  <c r="BF227" i="8"/>
  <c r="T227" i="8"/>
  <c r="R227" i="8"/>
  <c r="P227" i="8"/>
  <c r="BI224" i="8"/>
  <c r="BH224" i="8"/>
  <c r="BG224" i="8"/>
  <c r="BF224" i="8"/>
  <c r="T224" i="8"/>
  <c r="R224" i="8"/>
  <c r="P224" i="8"/>
  <c r="BI220" i="8"/>
  <c r="BH220" i="8"/>
  <c r="BG220" i="8"/>
  <c r="BF220" i="8"/>
  <c r="T220" i="8"/>
  <c r="R220" i="8"/>
  <c r="P220" i="8"/>
  <c r="BI214" i="8"/>
  <c r="BH214" i="8"/>
  <c r="BG214" i="8"/>
  <c r="BF214" i="8"/>
  <c r="T214" i="8"/>
  <c r="R214" i="8"/>
  <c r="P214" i="8"/>
  <c r="BI209" i="8"/>
  <c r="BH209" i="8"/>
  <c r="BG209" i="8"/>
  <c r="BF209" i="8"/>
  <c r="T209" i="8"/>
  <c r="R209" i="8"/>
  <c r="P209" i="8"/>
  <c r="BI205" i="8"/>
  <c r="BH205" i="8"/>
  <c r="BG205" i="8"/>
  <c r="BF205" i="8"/>
  <c r="T205" i="8"/>
  <c r="R205" i="8"/>
  <c r="P205" i="8"/>
  <c r="BI199" i="8"/>
  <c r="BH199" i="8"/>
  <c r="BG199" i="8"/>
  <c r="BF199" i="8"/>
  <c r="T199" i="8"/>
  <c r="R199" i="8"/>
  <c r="P199" i="8"/>
  <c r="BI194" i="8"/>
  <c r="BH194" i="8"/>
  <c r="BG194" i="8"/>
  <c r="BF194" i="8"/>
  <c r="T194" i="8"/>
  <c r="R194" i="8"/>
  <c r="P194" i="8"/>
  <c r="BI191" i="8"/>
  <c r="BH191" i="8"/>
  <c r="BG191" i="8"/>
  <c r="BF191" i="8"/>
  <c r="T191" i="8"/>
  <c r="R191" i="8"/>
  <c r="P191" i="8"/>
  <c r="BI186" i="8"/>
  <c r="BH186" i="8"/>
  <c r="BG186" i="8"/>
  <c r="BF186" i="8"/>
  <c r="T186" i="8"/>
  <c r="R186" i="8"/>
  <c r="P186" i="8"/>
  <c r="BI180" i="8"/>
  <c r="BH180" i="8"/>
  <c r="BG180" i="8"/>
  <c r="BF180" i="8"/>
  <c r="T180" i="8"/>
  <c r="R180" i="8"/>
  <c r="P180" i="8"/>
  <c r="BI177" i="8"/>
  <c r="BH177" i="8"/>
  <c r="BG177" i="8"/>
  <c r="BF177" i="8"/>
  <c r="T177" i="8"/>
  <c r="R177" i="8"/>
  <c r="P177" i="8"/>
  <c r="BI172" i="8"/>
  <c r="BH172" i="8"/>
  <c r="BG172" i="8"/>
  <c r="BF172" i="8"/>
  <c r="T172" i="8"/>
  <c r="R172" i="8"/>
  <c r="P172" i="8"/>
  <c r="BI166" i="8"/>
  <c r="BH166" i="8"/>
  <c r="BG166" i="8"/>
  <c r="BF166" i="8"/>
  <c r="T166" i="8"/>
  <c r="R166" i="8"/>
  <c r="P166" i="8"/>
  <c r="BI161" i="8"/>
  <c r="BH161" i="8"/>
  <c r="BG161" i="8"/>
  <c r="BF161" i="8"/>
  <c r="T161" i="8"/>
  <c r="R161" i="8"/>
  <c r="P161" i="8"/>
  <c r="BI155" i="8"/>
  <c r="BH155" i="8"/>
  <c r="BG155" i="8"/>
  <c r="BF155" i="8"/>
  <c r="T155" i="8"/>
  <c r="R155" i="8"/>
  <c r="P155" i="8"/>
  <c r="BI147" i="8"/>
  <c r="BH147" i="8"/>
  <c r="BG147" i="8"/>
  <c r="BF147" i="8"/>
  <c r="T147" i="8"/>
  <c r="R147" i="8"/>
  <c r="P147" i="8"/>
  <c r="BI144" i="8"/>
  <c r="BH144" i="8"/>
  <c r="BG144" i="8"/>
  <c r="BF144" i="8"/>
  <c r="T144" i="8"/>
  <c r="R144" i="8"/>
  <c r="P144" i="8"/>
  <c r="BI140" i="8"/>
  <c r="BH140" i="8"/>
  <c r="BG140" i="8"/>
  <c r="BF140" i="8"/>
  <c r="T140" i="8"/>
  <c r="T139" i="8" s="1"/>
  <c r="R140" i="8"/>
  <c r="R139" i="8" s="1"/>
  <c r="P140" i="8"/>
  <c r="P139" i="8" s="1"/>
  <c r="BI136" i="8"/>
  <c r="BH136" i="8"/>
  <c r="BG136" i="8"/>
  <c r="BF136" i="8"/>
  <c r="T136" i="8"/>
  <c r="R136" i="8"/>
  <c r="P136" i="8"/>
  <c r="BI133" i="8"/>
  <c r="BH133" i="8"/>
  <c r="BG133" i="8"/>
  <c r="BF133" i="8"/>
  <c r="T133" i="8"/>
  <c r="R133" i="8"/>
  <c r="P133" i="8"/>
  <c r="BI127" i="8"/>
  <c r="BH127" i="8"/>
  <c r="BG127" i="8"/>
  <c r="BF127" i="8"/>
  <c r="T127" i="8"/>
  <c r="R127" i="8"/>
  <c r="P127" i="8"/>
  <c r="BI125" i="8"/>
  <c r="BH125" i="8"/>
  <c r="BG125" i="8"/>
  <c r="BF125" i="8"/>
  <c r="T125" i="8"/>
  <c r="R125" i="8"/>
  <c r="P125" i="8"/>
  <c r="BI122" i="8"/>
  <c r="BH122" i="8"/>
  <c r="BG122" i="8"/>
  <c r="BF122" i="8"/>
  <c r="T122" i="8"/>
  <c r="R122" i="8"/>
  <c r="P122" i="8"/>
  <c r="BI118" i="8"/>
  <c r="BH118" i="8"/>
  <c r="BG118" i="8"/>
  <c r="BF118" i="8"/>
  <c r="T118" i="8"/>
  <c r="R118" i="8"/>
  <c r="P118" i="8"/>
  <c r="BI115" i="8"/>
  <c r="BH115" i="8"/>
  <c r="BG115" i="8"/>
  <c r="BF115" i="8"/>
  <c r="T115" i="8"/>
  <c r="R115" i="8"/>
  <c r="P115" i="8"/>
  <c r="BI112" i="8"/>
  <c r="BH112" i="8"/>
  <c r="BG112" i="8"/>
  <c r="BF112" i="8"/>
  <c r="T112" i="8"/>
  <c r="R112" i="8"/>
  <c r="P112" i="8"/>
  <c r="BI109" i="8"/>
  <c r="BH109" i="8"/>
  <c r="BG109" i="8"/>
  <c r="BF109" i="8"/>
  <c r="T109" i="8"/>
  <c r="R109" i="8"/>
  <c r="P109" i="8"/>
  <c r="BI106" i="8"/>
  <c r="BH106" i="8"/>
  <c r="BG106" i="8"/>
  <c r="BF106" i="8"/>
  <c r="T106" i="8"/>
  <c r="R106" i="8"/>
  <c r="P106" i="8"/>
  <c r="BI103" i="8"/>
  <c r="BH103" i="8"/>
  <c r="BG103" i="8"/>
  <c r="BF103" i="8"/>
  <c r="T103" i="8"/>
  <c r="R103" i="8"/>
  <c r="P103" i="8"/>
  <c r="BI98" i="8"/>
  <c r="BH98" i="8"/>
  <c r="BG98" i="8"/>
  <c r="BF98" i="8"/>
  <c r="T98" i="8"/>
  <c r="R98" i="8"/>
  <c r="P98" i="8"/>
  <c r="BI96" i="8"/>
  <c r="BH96" i="8"/>
  <c r="BG96" i="8"/>
  <c r="BF96" i="8"/>
  <c r="T96" i="8"/>
  <c r="R96" i="8"/>
  <c r="P96" i="8"/>
  <c r="BI93" i="8"/>
  <c r="BH93" i="8"/>
  <c r="BG93" i="8"/>
  <c r="BF93" i="8"/>
  <c r="T93" i="8"/>
  <c r="R93" i="8"/>
  <c r="P93" i="8"/>
  <c r="F86" i="8"/>
  <c r="F84" i="8"/>
  <c r="E82" i="8"/>
  <c r="F58" i="8"/>
  <c r="F56" i="8"/>
  <c r="E54" i="8"/>
  <c r="J26" i="8"/>
  <c r="E26" i="8"/>
  <c r="J87" i="8" s="1"/>
  <c r="J25" i="8"/>
  <c r="J23" i="8"/>
  <c r="E23" i="8"/>
  <c r="J86" i="8" s="1"/>
  <c r="J22" i="8"/>
  <c r="J20" i="8"/>
  <c r="E20" i="8"/>
  <c r="F59" i="8" s="1"/>
  <c r="J19" i="8"/>
  <c r="J14" i="8"/>
  <c r="J84" i="8"/>
  <c r="E7" i="8"/>
  <c r="E78" i="8"/>
  <c r="J39" i="7"/>
  <c r="J38" i="7"/>
  <c r="AY63" i="1"/>
  <c r="J37" i="7"/>
  <c r="AX63" i="1"/>
  <c r="BI117" i="7"/>
  <c r="BH117" i="7"/>
  <c r="BG117" i="7"/>
  <c r="BF117" i="7"/>
  <c r="T117" i="7"/>
  <c r="R117" i="7"/>
  <c r="P117" i="7"/>
  <c r="BI115" i="7"/>
  <c r="BH115" i="7"/>
  <c r="BG115" i="7"/>
  <c r="BF115" i="7"/>
  <c r="T115" i="7"/>
  <c r="R115" i="7"/>
  <c r="P115" i="7"/>
  <c r="BI113" i="7"/>
  <c r="BH113" i="7"/>
  <c r="BG113" i="7"/>
  <c r="BF113" i="7"/>
  <c r="T113" i="7"/>
  <c r="R113" i="7"/>
  <c r="P113" i="7"/>
  <c r="BI109" i="7"/>
  <c r="BH109" i="7"/>
  <c r="BG109" i="7"/>
  <c r="BF109" i="7"/>
  <c r="T109" i="7"/>
  <c r="T108" i="7" s="1"/>
  <c r="R109" i="7"/>
  <c r="R108" i="7" s="1"/>
  <c r="P109" i="7"/>
  <c r="P108" i="7" s="1"/>
  <c r="BI106" i="7"/>
  <c r="BH106" i="7"/>
  <c r="BG106" i="7"/>
  <c r="BF106" i="7"/>
  <c r="T106" i="7"/>
  <c r="R106" i="7"/>
  <c r="P106" i="7"/>
  <c r="BI104" i="7"/>
  <c r="BH104" i="7"/>
  <c r="BG104" i="7"/>
  <c r="BF104" i="7"/>
  <c r="T104" i="7"/>
  <c r="R104" i="7"/>
  <c r="P104" i="7"/>
  <c r="BI102" i="7"/>
  <c r="BH102" i="7"/>
  <c r="BG102" i="7"/>
  <c r="BF102" i="7"/>
  <c r="T102" i="7"/>
  <c r="R102" i="7"/>
  <c r="P102" i="7"/>
  <c r="BI100" i="7"/>
  <c r="BH100" i="7"/>
  <c r="BG100" i="7"/>
  <c r="BF100" i="7"/>
  <c r="T100" i="7"/>
  <c r="R100" i="7"/>
  <c r="P100" i="7"/>
  <c r="BI98" i="7"/>
  <c r="BH98" i="7"/>
  <c r="BG98" i="7"/>
  <c r="BF98" i="7"/>
  <c r="T98" i="7"/>
  <c r="R98" i="7"/>
  <c r="P98" i="7"/>
  <c r="BI96" i="7"/>
  <c r="BH96" i="7"/>
  <c r="BG96" i="7"/>
  <c r="BF96" i="7"/>
  <c r="T96" i="7"/>
  <c r="R96" i="7"/>
  <c r="P96" i="7"/>
  <c r="P95" i="7" s="1"/>
  <c r="BI93" i="7"/>
  <c r="BH93" i="7"/>
  <c r="BG93" i="7"/>
  <c r="BF93" i="7"/>
  <c r="T93" i="7"/>
  <c r="T92" i="7" s="1"/>
  <c r="R93" i="7"/>
  <c r="R92" i="7"/>
  <c r="P93" i="7"/>
  <c r="P92" i="7" s="1"/>
  <c r="F86" i="7"/>
  <c r="F84" i="7"/>
  <c r="E82" i="7"/>
  <c r="F58" i="7"/>
  <c r="F56" i="7"/>
  <c r="E54" i="7"/>
  <c r="J26" i="7"/>
  <c r="E26" i="7"/>
  <c r="J59" i="7" s="1"/>
  <c r="J25" i="7"/>
  <c r="J23" i="7"/>
  <c r="E23" i="7"/>
  <c r="J86" i="7" s="1"/>
  <c r="J22" i="7"/>
  <c r="J20" i="7"/>
  <c r="E20" i="7"/>
  <c r="F87" i="7" s="1"/>
  <c r="J19" i="7"/>
  <c r="J14" i="7"/>
  <c r="J84" i="7"/>
  <c r="E7" i="7"/>
  <c r="E50" i="7"/>
  <c r="J39" i="6"/>
  <c r="J38" i="6"/>
  <c r="AY62" i="1" s="1"/>
  <c r="J37" i="6"/>
  <c r="AX62" i="1" s="1"/>
  <c r="BI270" i="6"/>
  <c r="BH270" i="6"/>
  <c r="BG270" i="6"/>
  <c r="BF270" i="6"/>
  <c r="T270" i="6"/>
  <c r="R270" i="6"/>
  <c r="P270" i="6"/>
  <c r="BI267" i="6"/>
  <c r="BH267" i="6"/>
  <c r="BG267" i="6"/>
  <c r="BF267" i="6"/>
  <c r="T267" i="6"/>
  <c r="R267" i="6"/>
  <c r="P267" i="6"/>
  <c r="BI264" i="6"/>
  <c r="BH264" i="6"/>
  <c r="BG264" i="6"/>
  <c r="BF264" i="6"/>
  <c r="T264" i="6"/>
  <c r="R264" i="6"/>
  <c r="P264" i="6"/>
  <c r="BI261" i="6"/>
  <c r="BH261" i="6"/>
  <c r="BG261" i="6"/>
  <c r="BF261" i="6"/>
  <c r="T261" i="6"/>
  <c r="R261" i="6"/>
  <c r="P261" i="6"/>
  <c r="BI259" i="6"/>
  <c r="BH259" i="6"/>
  <c r="BG259" i="6"/>
  <c r="BF259" i="6"/>
  <c r="T259" i="6"/>
  <c r="R259" i="6"/>
  <c r="P259" i="6"/>
  <c r="BI254" i="6"/>
  <c r="BH254" i="6"/>
  <c r="BG254" i="6"/>
  <c r="BF254" i="6"/>
  <c r="T254" i="6"/>
  <c r="R254" i="6"/>
  <c r="P254" i="6"/>
  <c r="BI251" i="6"/>
  <c r="BH251" i="6"/>
  <c r="BG251" i="6"/>
  <c r="BF251" i="6"/>
  <c r="T251" i="6"/>
  <c r="R251" i="6"/>
  <c r="P251" i="6"/>
  <c r="BI248" i="6"/>
  <c r="BH248" i="6"/>
  <c r="BG248" i="6"/>
  <c r="BF248" i="6"/>
  <c r="T248" i="6"/>
  <c r="R248" i="6"/>
  <c r="P248" i="6"/>
  <c r="BI245" i="6"/>
  <c r="BH245" i="6"/>
  <c r="BG245" i="6"/>
  <c r="BF245" i="6"/>
  <c r="T245" i="6"/>
  <c r="R245" i="6"/>
  <c r="P245" i="6"/>
  <c r="BI243" i="6"/>
  <c r="BH243" i="6"/>
  <c r="BG243" i="6"/>
  <c r="BF243" i="6"/>
  <c r="T243" i="6"/>
  <c r="R243" i="6"/>
  <c r="P243" i="6"/>
  <c r="BI238" i="6"/>
  <c r="BH238" i="6"/>
  <c r="BG238" i="6"/>
  <c r="BF238" i="6"/>
  <c r="T238" i="6"/>
  <c r="R238" i="6"/>
  <c r="P238" i="6"/>
  <c r="BI232" i="6"/>
  <c r="BH232" i="6"/>
  <c r="BG232" i="6"/>
  <c r="BF232" i="6"/>
  <c r="T232" i="6"/>
  <c r="R232" i="6"/>
  <c r="P232" i="6"/>
  <c r="BI227" i="6"/>
  <c r="BH227" i="6"/>
  <c r="BG227" i="6"/>
  <c r="BF227" i="6"/>
  <c r="T227" i="6"/>
  <c r="R227" i="6"/>
  <c r="P227" i="6"/>
  <c r="BI223" i="6"/>
  <c r="BH223" i="6"/>
  <c r="BG223" i="6"/>
  <c r="BF223" i="6"/>
  <c r="T223" i="6"/>
  <c r="R223" i="6"/>
  <c r="P223" i="6"/>
  <c r="BI218" i="6"/>
  <c r="BH218" i="6"/>
  <c r="BG218" i="6"/>
  <c r="BF218" i="6"/>
  <c r="T218" i="6"/>
  <c r="R218" i="6"/>
  <c r="P218" i="6"/>
  <c r="BI215" i="6"/>
  <c r="BH215" i="6"/>
  <c r="BG215" i="6"/>
  <c r="BF215" i="6"/>
  <c r="T215" i="6"/>
  <c r="R215" i="6"/>
  <c r="P215" i="6"/>
  <c r="BI210" i="6"/>
  <c r="BH210" i="6"/>
  <c r="BG210" i="6"/>
  <c r="BF210" i="6"/>
  <c r="T210" i="6"/>
  <c r="R210" i="6"/>
  <c r="P210" i="6"/>
  <c r="BI208" i="6"/>
  <c r="BH208" i="6"/>
  <c r="BG208" i="6"/>
  <c r="BF208" i="6"/>
  <c r="T208" i="6"/>
  <c r="R208" i="6"/>
  <c r="P208" i="6"/>
  <c r="BI206" i="6"/>
  <c r="BH206" i="6"/>
  <c r="BG206" i="6"/>
  <c r="BF206" i="6"/>
  <c r="T206" i="6"/>
  <c r="R206" i="6"/>
  <c r="P206" i="6"/>
  <c r="BI204" i="6"/>
  <c r="BH204" i="6"/>
  <c r="BG204" i="6"/>
  <c r="BF204" i="6"/>
  <c r="T204" i="6"/>
  <c r="R204" i="6"/>
  <c r="P204" i="6"/>
  <c r="BI201" i="6"/>
  <c r="BH201" i="6"/>
  <c r="BG201" i="6"/>
  <c r="BF201" i="6"/>
  <c r="T201" i="6"/>
  <c r="R201" i="6"/>
  <c r="P201" i="6"/>
  <c r="BI196" i="6"/>
  <c r="BH196" i="6"/>
  <c r="BG196" i="6"/>
  <c r="BF196" i="6"/>
  <c r="T196" i="6"/>
  <c r="T195" i="6"/>
  <c r="R196" i="6"/>
  <c r="R195" i="6" s="1"/>
  <c r="P196" i="6"/>
  <c r="P195" i="6"/>
  <c r="BI189" i="6"/>
  <c r="BH189" i="6"/>
  <c r="BG189" i="6"/>
  <c r="BF189" i="6"/>
  <c r="T189" i="6"/>
  <c r="R189" i="6"/>
  <c r="P189" i="6"/>
  <c r="BI185" i="6"/>
  <c r="BH185" i="6"/>
  <c r="BG185" i="6"/>
  <c r="BF185" i="6"/>
  <c r="T185" i="6"/>
  <c r="R185" i="6"/>
  <c r="P185" i="6"/>
  <c r="BI180" i="6"/>
  <c r="BH180" i="6"/>
  <c r="BG180" i="6"/>
  <c r="BF180" i="6"/>
  <c r="T180" i="6"/>
  <c r="R180" i="6"/>
  <c r="P180" i="6"/>
  <c r="BI175" i="6"/>
  <c r="BH175" i="6"/>
  <c r="BG175" i="6"/>
  <c r="BF175" i="6"/>
  <c r="T175" i="6"/>
  <c r="R175" i="6"/>
  <c r="P175" i="6"/>
  <c r="BI170" i="6"/>
  <c r="BH170" i="6"/>
  <c r="BG170" i="6"/>
  <c r="BF170" i="6"/>
  <c r="T170" i="6"/>
  <c r="R170" i="6"/>
  <c r="P170" i="6"/>
  <c r="BI165" i="6"/>
  <c r="BH165" i="6"/>
  <c r="BG165" i="6"/>
  <c r="BF165" i="6"/>
  <c r="T165" i="6"/>
  <c r="R165" i="6"/>
  <c r="P165" i="6"/>
  <c r="BI162" i="6"/>
  <c r="BH162" i="6"/>
  <c r="BG162" i="6"/>
  <c r="BF162" i="6"/>
  <c r="T162" i="6"/>
  <c r="R162" i="6"/>
  <c r="P162" i="6"/>
  <c r="BI158" i="6"/>
  <c r="BH158" i="6"/>
  <c r="BG158" i="6"/>
  <c r="BF158" i="6"/>
  <c r="T158" i="6"/>
  <c r="R158" i="6"/>
  <c r="P158" i="6"/>
  <c r="BI153" i="6"/>
  <c r="BH153" i="6"/>
  <c r="BG153" i="6"/>
  <c r="BF153" i="6"/>
  <c r="T153" i="6"/>
  <c r="R153" i="6"/>
  <c r="P153" i="6"/>
  <c r="BI147" i="6"/>
  <c r="BH147" i="6"/>
  <c r="BG147" i="6"/>
  <c r="BF147" i="6"/>
  <c r="T147" i="6"/>
  <c r="R147" i="6"/>
  <c r="P147" i="6"/>
  <c r="BI143" i="6"/>
  <c r="BH143" i="6"/>
  <c r="BG143" i="6"/>
  <c r="BF143" i="6"/>
  <c r="T143" i="6"/>
  <c r="R143" i="6"/>
  <c r="P143" i="6"/>
  <c r="BI140" i="6"/>
  <c r="BH140" i="6"/>
  <c r="BG140" i="6"/>
  <c r="BF140" i="6"/>
  <c r="T140" i="6"/>
  <c r="R140" i="6"/>
  <c r="P140" i="6"/>
  <c r="BI137" i="6"/>
  <c r="BH137" i="6"/>
  <c r="BG137" i="6"/>
  <c r="BF137" i="6"/>
  <c r="T137" i="6"/>
  <c r="R137" i="6"/>
  <c r="P137" i="6"/>
  <c r="BI134" i="6"/>
  <c r="BH134" i="6"/>
  <c r="BG134" i="6"/>
  <c r="BF134" i="6"/>
  <c r="T134" i="6"/>
  <c r="R134" i="6"/>
  <c r="P134" i="6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BI124" i="6"/>
  <c r="BH124" i="6"/>
  <c r="BG124" i="6"/>
  <c r="BF124" i="6"/>
  <c r="T124" i="6"/>
  <c r="R124" i="6"/>
  <c r="P124" i="6"/>
  <c r="BI120" i="6"/>
  <c r="BH120" i="6"/>
  <c r="BG120" i="6"/>
  <c r="BF120" i="6"/>
  <c r="T120" i="6"/>
  <c r="R120" i="6"/>
  <c r="P120" i="6"/>
  <c r="BI116" i="6"/>
  <c r="BH116" i="6"/>
  <c r="BG116" i="6"/>
  <c r="BF116" i="6"/>
  <c r="T116" i="6"/>
  <c r="R116" i="6"/>
  <c r="P116" i="6"/>
  <c r="BI110" i="6"/>
  <c r="BH110" i="6"/>
  <c r="BG110" i="6"/>
  <c r="BF110" i="6"/>
  <c r="T110" i="6"/>
  <c r="R110" i="6"/>
  <c r="P110" i="6"/>
  <c r="BI107" i="6"/>
  <c r="BH107" i="6"/>
  <c r="BG107" i="6"/>
  <c r="BF107" i="6"/>
  <c r="T107" i="6"/>
  <c r="R107" i="6"/>
  <c r="P107" i="6"/>
  <c r="BI104" i="6"/>
  <c r="BH104" i="6"/>
  <c r="BG104" i="6"/>
  <c r="BF104" i="6"/>
  <c r="T104" i="6"/>
  <c r="R104" i="6"/>
  <c r="P104" i="6"/>
  <c r="BI101" i="6"/>
  <c r="BH101" i="6"/>
  <c r="BG101" i="6"/>
  <c r="BF101" i="6"/>
  <c r="T101" i="6"/>
  <c r="R101" i="6"/>
  <c r="P101" i="6"/>
  <c r="BI99" i="6"/>
  <c r="BH99" i="6"/>
  <c r="BG99" i="6"/>
  <c r="BF99" i="6"/>
  <c r="T99" i="6"/>
  <c r="R99" i="6"/>
  <c r="P99" i="6"/>
  <c r="BI96" i="6"/>
  <c r="BH96" i="6"/>
  <c r="BG96" i="6"/>
  <c r="BF96" i="6"/>
  <c r="T96" i="6"/>
  <c r="R96" i="6"/>
  <c r="P96" i="6"/>
  <c r="F89" i="6"/>
  <c r="F87" i="6"/>
  <c r="E85" i="6"/>
  <c r="F58" i="6"/>
  <c r="F56" i="6"/>
  <c r="E54" i="6"/>
  <c r="J26" i="6"/>
  <c r="E26" i="6"/>
  <c r="J90" i="6" s="1"/>
  <c r="J25" i="6"/>
  <c r="J23" i="6"/>
  <c r="E23" i="6"/>
  <c r="J89" i="6" s="1"/>
  <c r="J22" i="6"/>
  <c r="J20" i="6"/>
  <c r="E20" i="6"/>
  <c r="F59" i="6" s="1"/>
  <c r="J19" i="6"/>
  <c r="J14" i="6"/>
  <c r="J87" i="6"/>
  <c r="E7" i="6"/>
  <c r="E81" i="6"/>
  <c r="J39" i="5"/>
  <c r="J38" i="5"/>
  <c r="AY60" i="1" s="1"/>
  <c r="J37" i="5"/>
  <c r="AX60" i="1" s="1"/>
  <c r="BI112" i="5"/>
  <c r="BH112" i="5"/>
  <c r="BG112" i="5"/>
  <c r="BF112" i="5"/>
  <c r="T112" i="5"/>
  <c r="R112" i="5"/>
  <c r="P112" i="5"/>
  <c r="BI110" i="5"/>
  <c r="BH110" i="5"/>
  <c r="BG110" i="5"/>
  <c r="BF110" i="5"/>
  <c r="T110" i="5"/>
  <c r="R110" i="5"/>
  <c r="P110" i="5"/>
  <c r="BI108" i="5"/>
  <c r="BH108" i="5"/>
  <c r="BG108" i="5"/>
  <c r="BF108" i="5"/>
  <c r="T108" i="5"/>
  <c r="R108" i="5"/>
  <c r="P108" i="5"/>
  <c r="BI105" i="5"/>
  <c r="BH105" i="5"/>
  <c r="BG105" i="5"/>
  <c r="BF105" i="5"/>
  <c r="T105" i="5"/>
  <c r="R105" i="5"/>
  <c r="P105" i="5"/>
  <c r="BI102" i="5"/>
  <c r="BH102" i="5"/>
  <c r="BG102" i="5"/>
  <c r="BF102" i="5"/>
  <c r="T102" i="5"/>
  <c r="R102" i="5"/>
  <c r="P102" i="5"/>
  <c r="BI100" i="5"/>
  <c r="BH100" i="5"/>
  <c r="BG100" i="5"/>
  <c r="BF100" i="5"/>
  <c r="T100" i="5"/>
  <c r="R100" i="5"/>
  <c r="P100" i="5"/>
  <c r="BI98" i="5"/>
  <c r="BH98" i="5"/>
  <c r="BG98" i="5"/>
  <c r="BF98" i="5"/>
  <c r="T98" i="5"/>
  <c r="R98" i="5"/>
  <c r="P98" i="5"/>
  <c r="BI96" i="5"/>
  <c r="BH96" i="5"/>
  <c r="BG96" i="5"/>
  <c r="BF96" i="5"/>
  <c r="T96" i="5"/>
  <c r="R96" i="5"/>
  <c r="P96" i="5"/>
  <c r="BI93" i="5"/>
  <c r="BH93" i="5"/>
  <c r="BG93" i="5"/>
  <c r="BF93" i="5"/>
  <c r="T93" i="5"/>
  <c r="R93" i="5"/>
  <c r="P93" i="5"/>
  <c r="BI91" i="5"/>
  <c r="BH91" i="5"/>
  <c r="BG91" i="5"/>
  <c r="BF91" i="5"/>
  <c r="T91" i="5"/>
  <c r="R91" i="5"/>
  <c r="P91" i="5"/>
  <c r="F84" i="5"/>
  <c r="F82" i="5"/>
  <c r="E80" i="5"/>
  <c r="F58" i="5"/>
  <c r="F56" i="5"/>
  <c r="E54" i="5"/>
  <c r="J26" i="5"/>
  <c r="E26" i="5"/>
  <c r="J59" i="5" s="1"/>
  <c r="J25" i="5"/>
  <c r="J23" i="5"/>
  <c r="E23" i="5"/>
  <c r="J84" i="5" s="1"/>
  <c r="J22" i="5"/>
  <c r="J20" i="5"/>
  <c r="E20" i="5"/>
  <c r="F85" i="5" s="1"/>
  <c r="J19" i="5"/>
  <c r="J14" i="5"/>
  <c r="J82" i="5" s="1"/>
  <c r="E7" i="5"/>
  <c r="E50" i="5"/>
  <c r="J39" i="4"/>
  <c r="J38" i="4"/>
  <c r="AY59" i="1" s="1"/>
  <c r="J37" i="4"/>
  <c r="AX59" i="1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1" i="4"/>
  <c r="BH191" i="4"/>
  <c r="BG191" i="4"/>
  <c r="BF191" i="4"/>
  <c r="T191" i="4"/>
  <c r="R191" i="4"/>
  <c r="P191" i="4"/>
  <c r="BI188" i="4"/>
  <c r="BH188" i="4"/>
  <c r="BG188" i="4"/>
  <c r="BF188" i="4"/>
  <c r="T188" i="4"/>
  <c r="R188" i="4"/>
  <c r="P188" i="4"/>
  <c r="BI184" i="4"/>
  <c r="BH184" i="4"/>
  <c r="BG184" i="4"/>
  <c r="BF184" i="4"/>
  <c r="T184" i="4"/>
  <c r="R184" i="4"/>
  <c r="P184" i="4"/>
  <c r="BI181" i="4"/>
  <c r="BH181" i="4"/>
  <c r="BG181" i="4"/>
  <c r="BF181" i="4"/>
  <c r="T181" i="4"/>
  <c r="R181" i="4"/>
  <c r="P181" i="4"/>
  <c r="BI177" i="4"/>
  <c r="BH177" i="4"/>
  <c r="BG177" i="4"/>
  <c r="BF177" i="4"/>
  <c r="T177" i="4"/>
  <c r="R177" i="4"/>
  <c r="P177" i="4"/>
  <c r="BI173" i="4"/>
  <c r="BH173" i="4"/>
  <c r="BG173" i="4"/>
  <c r="BF173" i="4"/>
  <c r="T173" i="4"/>
  <c r="R173" i="4"/>
  <c r="P173" i="4"/>
  <c r="BI168" i="4"/>
  <c r="BH168" i="4"/>
  <c r="BG168" i="4"/>
  <c r="BF168" i="4"/>
  <c r="T168" i="4"/>
  <c r="R168" i="4"/>
  <c r="P168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5" i="4"/>
  <c r="BH155" i="4"/>
  <c r="BG155" i="4"/>
  <c r="BF155" i="4"/>
  <c r="T155" i="4"/>
  <c r="R155" i="4"/>
  <c r="P155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1" i="4"/>
  <c r="BH141" i="4"/>
  <c r="BG141" i="4"/>
  <c r="BF141" i="4"/>
  <c r="T141" i="4"/>
  <c r="R141" i="4"/>
  <c r="P141" i="4"/>
  <c r="BI135" i="4"/>
  <c r="BH135" i="4"/>
  <c r="BG135" i="4"/>
  <c r="BF135" i="4"/>
  <c r="T135" i="4"/>
  <c r="R135" i="4"/>
  <c r="P135" i="4"/>
  <c r="BI130" i="4"/>
  <c r="BH130" i="4"/>
  <c r="BG130" i="4"/>
  <c r="BF130" i="4"/>
  <c r="T130" i="4"/>
  <c r="R130" i="4"/>
  <c r="P130" i="4"/>
  <c r="BI124" i="4"/>
  <c r="BH124" i="4"/>
  <c r="BG124" i="4"/>
  <c r="BF124" i="4"/>
  <c r="T124" i="4"/>
  <c r="R124" i="4"/>
  <c r="P124" i="4"/>
  <c r="BI117" i="4"/>
  <c r="BH117" i="4"/>
  <c r="BG117" i="4"/>
  <c r="BF117" i="4"/>
  <c r="T117" i="4"/>
  <c r="R117" i="4"/>
  <c r="P117" i="4"/>
  <c r="BI113" i="4"/>
  <c r="BH113" i="4"/>
  <c r="BG113" i="4"/>
  <c r="BF113" i="4"/>
  <c r="T113" i="4"/>
  <c r="R113" i="4"/>
  <c r="P113" i="4"/>
  <c r="BI109" i="4"/>
  <c r="BH109" i="4"/>
  <c r="BG109" i="4"/>
  <c r="BF109" i="4"/>
  <c r="T109" i="4"/>
  <c r="R109" i="4"/>
  <c r="P109" i="4"/>
  <c r="BI105" i="4"/>
  <c r="BH105" i="4"/>
  <c r="BG105" i="4"/>
  <c r="BF105" i="4"/>
  <c r="T105" i="4"/>
  <c r="R105" i="4"/>
  <c r="P105" i="4"/>
  <c r="BI101" i="4"/>
  <c r="BH101" i="4"/>
  <c r="BG101" i="4"/>
  <c r="BF101" i="4"/>
  <c r="T101" i="4"/>
  <c r="R101" i="4"/>
  <c r="P101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3" i="4"/>
  <c r="BH93" i="4"/>
  <c r="BG93" i="4"/>
  <c r="BF93" i="4"/>
  <c r="T93" i="4"/>
  <c r="R93" i="4"/>
  <c r="P93" i="4"/>
  <c r="F86" i="4"/>
  <c r="F84" i="4"/>
  <c r="E82" i="4"/>
  <c r="F58" i="4"/>
  <c r="F56" i="4"/>
  <c r="E54" i="4"/>
  <c r="J26" i="4"/>
  <c r="E26" i="4"/>
  <c r="J59" i="4" s="1"/>
  <c r="J25" i="4"/>
  <c r="J23" i="4"/>
  <c r="E23" i="4"/>
  <c r="J86" i="4" s="1"/>
  <c r="J22" i="4"/>
  <c r="J20" i="4"/>
  <c r="E20" i="4"/>
  <c r="F87" i="4" s="1"/>
  <c r="J19" i="4"/>
  <c r="J14" i="4"/>
  <c r="J56" i="4"/>
  <c r="E7" i="4"/>
  <c r="E78" i="4"/>
  <c r="J39" i="3"/>
  <c r="J38" i="3"/>
  <c r="AY57" i="1" s="1"/>
  <c r="J37" i="3"/>
  <c r="AX57" i="1" s="1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2" i="3"/>
  <c r="BH102" i="3"/>
  <c r="BG102" i="3"/>
  <c r="BF102" i="3"/>
  <c r="T102" i="3"/>
  <c r="R102" i="3"/>
  <c r="P102" i="3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3" i="3"/>
  <c r="BH93" i="3"/>
  <c r="BG93" i="3"/>
  <c r="BF93" i="3"/>
  <c r="T93" i="3"/>
  <c r="R93" i="3"/>
  <c r="P93" i="3"/>
  <c r="BI91" i="3"/>
  <c r="BH91" i="3"/>
  <c r="BG91" i="3"/>
  <c r="BF91" i="3"/>
  <c r="T91" i="3"/>
  <c r="R91" i="3"/>
  <c r="P91" i="3"/>
  <c r="F84" i="3"/>
  <c r="F82" i="3"/>
  <c r="E80" i="3"/>
  <c r="F58" i="3"/>
  <c r="F56" i="3"/>
  <c r="E54" i="3"/>
  <c r="J26" i="3"/>
  <c r="E26" i="3"/>
  <c r="J85" i="3" s="1"/>
  <c r="J25" i="3"/>
  <c r="J23" i="3"/>
  <c r="E23" i="3"/>
  <c r="J84" i="3" s="1"/>
  <c r="J22" i="3"/>
  <c r="J20" i="3"/>
  <c r="E20" i="3"/>
  <c r="F85" i="3" s="1"/>
  <c r="J19" i="3"/>
  <c r="J14" i="3"/>
  <c r="J82" i="3" s="1"/>
  <c r="E7" i="3"/>
  <c r="E50" i="3"/>
  <c r="J39" i="2"/>
  <c r="J38" i="2"/>
  <c r="AY56" i="1" s="1"/>
  <c r="J37" i="2"/>
  <c r="AX56" i="1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3" i="2"/>
  <c r="BH363" i="2"/>
  <c r="BG363" i="2"/>
  <c r="BF363" i="2"/>
  <c r="T363" i="2"/>
  <c r="R363" i="2"/>
  <c r="P363" i="2"/>
  <c r="BI357" i="2"/>
  <c r="BH357" i="2"/>
  <c r="BG357" i="2"/>
  <c r="BF357" i="2"/>
  <c r="T357" i="2"/>
  <c r="R357" i="2"/>
  <c r="P357" i="2"/>
  <c r="BI353" i="2"/>
  <c r="BH353" i="2"/>
  <c r="BG353" i="2"/>
  <c r="BF353" i="2"/>
  <c r="T353" i="2"/>
  <c r="R353" i="2"/>
  <c r="P353" i="2"/>
  <c r="BI348" i="2"/>
  <c r="BH348" i="2"/>
  <c r="BG348" i="2"/>
  <c r="BF348" i="2"/>
  <c r="T348" i="2"/>
  <c r="R348" i="2"/>
  <c r="P348" i="2"/>
  <c r="BI338" i="2"/>
  <c r="BH338" i="2"/>
  <c r="BG338" i="2"/>
  <c r="BF338" i="2"/>
  <c r="T338" i="2"/>
  <c r="R338" i="2"/>
  <c r="P338" i="2"/>
  <c r="BI333" i="2"/>
  <c r="BH333" i="2"/>
  <c r="BG333" i="2"/>
  <c r="BF333" i="2"/>
  <c r="T333" i="2"/>
  <c r="R333" i="2"/>
  <c r="P333" i="2"/>
  <c r="BI329" i="2"/>
  <c r="BH329" i="2"/>
  <c r="BG329" i="2"/>
  <c r="BF329" i="2"/>
  <c r="T329" i="2"/>
  <c r="R329" i="2"/>
  <c r="P329" i="2"/>
  <c r="BI323" i="2"/>
  <c r="BH323" i="2"/>
  <c r="BG323" i="2"/>
  <c r="BF323" i="2"/>
  <c r="T323" i="2"/>
  <c r="R323" i="2"/>
  <c r="P323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0" i="2"/>
  <c r="BH310" i="2"/>
  <c r="BG310" i="2"/>
  <c r="BF310" i="2"/>
  <c r="T310" i="2"/>
  <c r="R310" i="2"/>
  <c r="P310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5" i="2"/>
  <c r="BH295" i="2"/>
  <c r="BG295" i="2"/>
  <c r="BF295" i="2"/>
  <c r="T295" i="2"/>
  <c r="R295" i="2"/>
  <c r="P295" i="2"/>
  <c r="BI288" i="2"/>
  <c r="BH288" i="2"/>
  <c r="BG288" i="2"/>
  <c r="BF288" i="2"/>
  <c r="T288" i="2"/>
  <c r="R288" i="2"/>
  <c r="P288" i="2"/>
  <c r="BI282" i="2"/>
  <c r="BH282" i="2"/>
  <c r="BG282" i="2"/>
  <c r="BF282" i="2"/>
  <c r="T282" i="2"/>
  <c r="R282" i="2"/>
  <c r="P282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67" i="2"/>
  <c r="BH267" i="2"/>
  <c r="BG267" i="2"/>
  <c r="BF267" i="2"/>
  <c r="T267" i="2"/>
  <c r="R267" i="2"/>
  <c r="P267" i="2"/>
  <c r="BI262" i="2"/>
  <c r="BH262" i="2"/>
  <c r="BG262" i="2"/>
  <c r="BF262" i="2"/>
  <c r="T262" i="2"/>
  <c r="R262" i="2"/>
  <c r="P262" i="2"/>
  <c r="BI257" i="2"/>
  <c r="BH257" i="2"/>
  <c r="BG257" i="2"/>
  <c r="BF257" i="2"/>
  <c r="T257" i="2"/>
  <c r="R257" i="2"/>
  <c r="P257" i="2"/>
  <c r="BI252" i="2"/>
  <c r="BH252" i="2"/>
  <c r="BG252" i="2"/>
  <c r="BF252" i="2"/>
  <c r="T252" i="2"/>
  <c r="R252" i="2"/>
  <c r="P252" i="2"/>
  <c r="BI243" i="2"/>
  <c r="BH243" i="2"/>
  <c r="BG243" i="2"/>
  <c r="BF243" i="2"/>
  <c r="T243" i="2"/>
  <c r="T242" i="2" s="1"/>
  <c r="R243" i="2"/>
  <c r="R242" i="2" s="1"/>
  <c r="P243" i="2"/>
  <c r="P242" i="2" s="1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6" i="2"/>
  <c r="BH226" i="2"/>
  <c r="BG226" i="2"/>
  <c r="BF226" i="2"/>
  <c r="T226" i="2"/>
  <c r="R226" i="2"/>
  <c r="P226" i="2"/>
  <c r="BI220" i="2"/>
  <c r="BH220" i="2"/>
  <c r="BG220" i="2"/>
  <c r="BF220" i="2"/>
  <c r="T220" i="2"/>
  <c r="R220" i="2"/>
  <c r="P220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89" i="2"/>
  <c r="BH189" i="2"/>
  <c r="BG189" i="2"/>
  <c r="BF189" i="2"/>
  <c r="T189" i="2"/>
  <c r="R189" i="2"/>
  <c r="P189" i="2"/>
  <c r="BI183" i="2"/>
  <c r="BH183" i="2"/>
  <c r="BG183" i="2"/>
  <c r="BF183" i="2"/>
  <c r="T183" i="2"/>
  <c r="R183" i="2"/>
  <c r="P183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68" i="2"/>
  <c r="BH168" i="2"/>
  <c r="BG168" i="2"/>
  <c r="BF168" i="2"/>
  <c r="T168" i="2"/>
  <c r="R168" i="2"/>
  <c r="P168" i="2"/>
  <c r="BI161" i="2"/>
  <c r="BH161" i="2"/>
  <c r="BG161" i="2"/>
  <c r="BF161" i="2"/>
  <c r="T161" i="2"/>
  <c r="R161" i="2"/>
  <c r="P161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6" i="2"/>
  <c r="BH146" i="2"/>
  <c r="BG146" i="2"/>
  <c r="BF146" i="2"/>
  <c r="T146" i="2"/>
  <c r="R146" i="2"/>
  <c r="P146" i="2"/>
  <c r="BI140" i="2"/>
  <c r="BH140" i="2"/>
  <c r="BG140" i="2"/>
  <c r="BF140" i="2"/>
  <c r="T140" i="2"/>
  <c r="R140" i="2"/>
  <c r="P140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3" i="2"/>
  <c r="BH123" i="2"/>
  <c r="BG123" i="2"/>
  <c r="BF123" i="2"/>
  <c r="T123" i="2"/>
  <c r="R123" i="2"/>
  <c r="P123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08" i="2"/>
  <c r="BH108" i="2"/>
  <c r="BG108" i="2"/>
  <c r="BF108" i="2"/>
  <c r="T108" i="2"/>
  <c r="R108" i="2"/>
  <c r="P108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99" i="2"/>
  <c r="BH99" i="2"/>
  <c r="BG99" i="2"/>
  <c r="BF99" i="2"/>
  <c r="T99" i="2"/>
  <c r="R99" i="2"/>
  <c r="P99" i="2"/>
  <c r="BI96" i="2"/>
  <c r="BH96" i="2"/>
  <c r="BG96" i="2"/>
  <c r="BF96" i="2"/>
  <c r="T96" i="2"/>
  <c r="R96" i="2"/>
  <c r="P96" i="2"/>
  <c r="F89" i="2"/>
  <c r="F87" i="2"/>
  <c r="E85" i="2"/>
  <c r="F58" i="2"/>
  <c r="F56" i="2"/>
  <c r="E54" i="2"/>
  <c r="J26" i="2"/>
  <c r="E26" i="2"/>
  <c r="J59" i="2"/>
  <c r="J25" i="2"/>
  <c r="J23" i="2"/>
  <c r="E23" i="2"/>
  <c r="J89" i="2"/>
  <c r="J22" i="2"/>
  <c r="J20" i="2"/>
  <c r="E20" i="2"/>
  <c r="F90" i="2"/>
  <c r="J19" i="2"/>
  <c r="J14" i="2"/>
  <c r="J87" i="2"/>
  <c r="E7" i="2"/>
  <c r="E50" i="2" s="1"/>
  <c r="L50" i="1"/>
  <c r="AM50" i="1"/>
  <c r="AM49" i="1"/>
  <c r="L49" i="1"/>
  <c r="AM47" i="1"/>
  <c r="L47" i="1"/>
  <c r="L45" i="1"/>
  <c r="L44" i="1"/>
  <c r="J111" i="15"/>
  <c r="J95" i="13"/>
  <c r="BK355" i="12"/>
  <c r="J347" i="12"/>
  <c r="J332" i="12"/>
  <c r="BK319" i="12"/>
  <c r="BK316" i="12"/>
  <c r="J298" i="12"/>
  <c r="J292" i="12"/>
  <c r="J280" i="12"/>
  <c r="J258" i="12"/>
  <c r="BK253" i="12"/>
  <c r="J235" i="12"/>
  <c r="J220" i="12"/>
  <c r="BK218" i="12"/>
  <c r="BK212" i="12"/>
  <c r="BK204" i="12"/>
  <c r="J199" i="12"/>
  <c r="BK186" i="12"/>
  <c r="BK179" i="12"/>
  <c r="BK172" i="12"/>
  <c r="BK157" i="12"/>
  <c r="J146" i="12"/>
  <c r="J138" i="12"/>
  <c r="J116" i="12"/>
  <c r="J106" i="12"/>
  <c r="BK101" i="12"/>
  <c r="J98" i="12"/>
  <c r="BK95" i="12"/>
  <c r="J99" i="11"/>
  <c r="J95" i="11"/>
  <c r="BK382" i="10"/>
  <c r="J380" i="10"/>
  <c r="BK372" i="10"/>
  <c r="BK359" i="10"/>
  <c r="BK343" i="10"/>
  <c r="BK340" i="10"/>
  <c r="J330" i="10"/>
  <c r="BK316" i="10"/>
  <c r="J316" i="10"/>
  <c r="BK302" i="10"/>
  <c r="BK284" i="10"/>
  <c r="BK274" i="10"/>
  <c r="BK259" i="10"/>
  <c r="J244" i="10"/>
  <c r="BK237" i="10"/>
  <c r="BK227" i="10"/>
  <c r="J221" i="10"/>
  <c r="J218" i="10"/>
  <c r="BK211" i="10"/>
  <c r="BK208" i="10"/>
  <c r="BK205" i="10"/>
  <c r="J202" i="10"/>
  <c r="J185" i="10"/>
  <c r="J179" i="10"/>
  <c r="J173" i="10"/>
  <c r="J149" i="10"/>
  <c r="BK138" i="10"/>
  <c r="J134" i="10"/>
  <c r="BK131" i="10"/>
  <c r="J126" i="10"/>
  <c r="BK122" i="10"/>
  <c r="J122" i="10"/>
  <c r="BK116" i="10"/>
  <c r="J110" i="10"/>
  <c r="BK107" i="10"/>
  <c r="J104" i="10"/>
  <c r="J102" i="10"/>
  <c r="J102" i="9"/>
  <c r="BK234" i="8"/>
  <c r="J227" i="8"/>
  <c r="BK224" i="8"/>
  <c r="BK214" i="8"/>
  <c r="J199" i="8"/>
  <c r="BK194" i="8"/>
  <c r="J191" i="8"/>
  <c r="J186" i="8"/>
  <c r="BK166" i="8"/>
  <c r="J161" i="8"/>
  <c r="J155" i="8"/>
  <c r="J147" i="8"/>
  <c r="J144" i="8"/>
  <c r="J136" i="8"/>
  <c r="BK125" i="8"/>
  <c r="J122" i="8"/>
  <c r="J118" i="8"/>
  <c r="J115" i="8"/>
  <c r="J112" i="8"/>
  <c r="BK109" i="8"/>
  <c r="J106" i="8"/>
  <c r="J103" i="8"/>
  <c r="BK98" i="8"/>
  <c r="J96" i="8"/>
  <c r="BK93" i="8"/>
  <c r="BK117" i="7"/>
  <c r="J115" i="7"/>
  <c r="J113" i="7"/>
  <c r="J109" i="7"/>
  <c r="J106" i="7"/>
  <c r="BK104" i="7"/>
  <c r="BK102" i="7"/>
  <c r="J100" i="7"/>
  <c r="J98" i="7"/>
  <c r="BK96" i="7"/>
  <c r="BK93" i="7"/>
  <c r="J264" i="6"/>
  <c r="J261" i="6"/>
  <c r="J259" i="6"/>
  <c r="J254" i="6"/>
  <c r="J251" i="6"/>
  <c r="J248" i="6"/>
  <c r="J245" i="6"/>
  <c r="J243" i="6"/>
  <c r="J238" i="6"/>
  <c r="BK232" i="6"/>
  <c r="J227" i="6"/>
  <c r="BK223" i="6"/>
  <c r="BK218" i="6"/>
  <c r="BK215" i="6"/>
  <c r="BK210" i="6"/>
  <c r="BK208" i="6"/>
  <c r="J206" i="6"/>
  <c r="BK204" i="6"/>
  <c r="J201" i="6"/>
  <c r="BK196" i="6"/>
  <c r="J189" i="6"/>
  <c r="BK185" i="6"/>
  <c r="BK180" i="6"/>
  <c r="J175" i="6"/>
  <c r="J170" i="6"/>
  <c r="BK165" i="6"/>
  <c r="BK162" i="6"/>
  <c r="J158" i="6"/>
  <c r="BK153" i="6"/>
  <c r="BK147" i="6"/>
  <c r="BK143" i="6"/>
  <c r="BK140" i="6"/>
  <c r="J137" i="6"/>
  <c r="BK134" i="6"/>
  <c r="BK131" i="6"/>
  <c r="J129" i="6"/>
  <c r="J127" i="6"/>
  <c r="BK124" i="6"/>
  <c r="J120" i="6"/>
  <c r="BK116" i="6"/>
  <c r="BK110" i="6"/>
  <c r="J107" i="6"/>
  <c r="J104" i="6"/>
  <c r="BK101" i="6"/>
  <c r="BK99" i="6"/>
  <c r="BK96" i="6"/>
  <c r="J112" i="5"/>
  <c r="J110" i="5"/>
  <c r="BK108" i="5"/>
  <c r="J105" i="5"/>
  <c r="J102" i="5"/>
  <c r="BK100" i="5"/>
  <c r="BK98" i="5"/>
  <c r="J96" i="5"/>
  <c r="J93" i="5"/>
  <c r="J91" i="5"/>
  <c r="J204" i="4"/>
  <c r="J201" i="4"/>
  <c r="J198" i="4"/>
  <c r="BK196" i="4"/>
  <c r="BK191" i="4"/>
  <c r="J188" i="4"/>
  <c r="J184" i="4"/>
  <c r="BK181" i="4"/>
  <c r="BK177" i="4"/>
  <c r="J173" i="4"/>
  <c r="BK168" i="4"/>
  <c r="BK163" i="4"/>
  <c r="J160" i="4"/>
  <c r="BK155" i="4"/>
  <c r="BK149" i="4"/>
  <c r="J146" i="4"/>
  <c r="BK141" i="4"/>
  <c r="BK135" i="4"/>
  <c r="BK130" i="4"/>
  <c r="BK124" i="4"/>
  <c r="BK117" i="4"/>
  <c r="J113" i="4"/>
  <c r="J109" i="4"/>
  <c r="BK105" i="4"/>
  <c r="J101" i="4"/>
  <c r="J98" i="4"/>
  <c r="BK96" i="4"/>
  <c r="BK93" i="4"/>
  <c r="J112" i="3"/>
  <c r="BK110" i="3"/>
  <c r="J108" i="3"/>
  <c r="J105" i="3"/>
  <c r="BK102" i="3"/>
  <c r="BK100" i="3"/>
  <c r="J98" i="3"/>
  <c r="BK96" i="3"/>
  <c r="J93" i="3"/>
  <c r="BK91" i="3"/>
  <c r="BK386" i="2"/>
  <c r="BK383" i="2"/>
  <c r="BK380" i="2"/>
  <c r="BK378" i="2"/>
  <c r="J373" i="2"/>
  <c r="BK370" i="2"/>
  <c r="BK363" i="2"/>
  <c r="BK357" i="2"/>
  <c r="BK353" i="2"/>
  <c r="J348" i="2"/>
  <c r="J338" i="2"/>
  <c r="BK323" i="2"/>
  <c r="BK318" i="2"/>
  <c r="BK315" i="2"/>
  <c r="J303" i="2"/>
  <c r="BK300" i="2"/>
  <c r="J288" i="2"/>
  <c r="BK282" i="2"/>
  <c r="BK273" i="2"/>
  <c r="J267" i="2"/>
  <c r="BK257" i="2"/>
  <c r="J243" i="2"/>
  <c r="BK234" i="2"/>
  <c r="J220" i="2"/>
  <c r="J211" i="2"/>
  <c r="BK205" i="2"/>
  <c r="BK199" i="2"/>
  <c r="J189" i="2"/>
  <c r="J183" i="2"/>
  <c r="BK174" i="2"/>
  <c r="J168" i="2"/>
  <c r="BK154" i="2"/>
  <c r="BK146" i="2"/>
  <c r="BK134" i="2"/>
  <c r="J132" i="2"/>
  <c r="BK119" i="2"/>
  <c r="J114" i="2"/>
  <c r="J108" i="2"/>
  <c r="J104" i="2"/>
  <c r="BK102" i="2"/>
  <c r="J96" i="2"/>
  <c r="AS73" i="1"/>
  <c r="AS67" i="1"/>
  <c r="BK111" i="15"/>
  <c r="J107" i="15"/>
  <c r="BK104" i="15"/>
  <c r="J104" i="15"/>
  <c r="BK101" i="15"/>
  <c r="J101" i="15"/>
  <c r="BK99" i="15"/>
  <c r="J99" i="15"/>
  <c r="BK97" i="15"/>
  <c r="J97" i="15"/>
  <c r="BK95" i="15"/>
  <c r="J95" i="15"/>
  <c r="BK93" i="15"/>
  <c r="J93" i="15"/>
  <c r="BK91" i="15"/>
  <c r="J91" i="15"/>
  <c r="BK287" i="14"/>
  <c r="BK282" i="14"/>
  <c r="J277" i="14"/>
  <c r="J271" i="14"/>
  <c r="BK266" i="14"/>
  <c r="BK261" i="14"/>
  <c r="BK256" i="14"/>
  <c r="J253" i="14"/>
  <c r="J247" i="14"/>
  <c r="J243" i="14"/>
  <c r="BK238" i="14"/>
  <c r="J233" i="14"/>
  <c r="J218" i="14"/>
  <c r="BK209" i="14"/>
  <c r="BK192" i="14"/>
  <c r="BK186" i="14"/>
  <c r="J177" i="14"/>
  <c r="BK162" i="14"/>
  <c r="J153" i="14"/>
  <c r="J142" i="14"/>
  <c r="BK135" i="14"/>
  <c r="BK130" i="14"/>
  <c r="J120" i="14"/>
  <c r="BK117" i="14"/>
  <c r="BK105" i="14"/>
  <c r="J99" i="14"/>
  <c r="J96" i="14"/>
  <c r="BK108" i="13"/>
  <c r="BK106" i="13"/>
  <c r="BK101" i="13"/>
  <c r="BK95" i="13"/>
  <c r="BK93" i="13"/>
  <c r="BK91" i="13"/>
  <c r="BK363" i="12"/>
  <c r="J363" i="12"/>
  <c r="BK360" i="12"/>
  <c r="BK357" i="12"/>
  <c r="J350" i="12"/>
  <c r="BK340" i="12"/>
  <c r="BK332" i="12"/>
  <c r="BK310" i="12"/>
  <c r="J302" i="12"/>
  <c r="J286" i="12"/>
  <c r="J272" i="12"/>
  <c r="J261" i="12"/>
  <c r="BK258" i="12"/>
  <c r="BK247" i="12"/>
  <c r="J230" i="12"/>
  <c r="J223" i="12"/>
  <c r="J212" i="12"/>
  <c r="J204" i="12"/>
  <c r="J186" i="12"/>
  <c r="BK176" i="12"/>
  <c r="J172" i="12"/>
  <c r="J157" i="12"/>
  <c r="BK146" i="12"/>
  <c r="BK143" i="12"/>
  <c r="J132" i="12"/>
  <c r="J125" i="12"/>
  <c r="J122" i="12"/>
  <c r="J113" i="12"/>
  <c r="J109" i="12"/>
  <c r="BK103" i="12"/>
  <c r="J101" i="12"/>
  <c r="BK98" i="12"/>
  <c r="BK105" i="11"/>
  <c r="BK102" i="11"/>
  <c r="BK99" i="11"/>
  <c r="J97" i="11"/>
  <c r="BK91" i="11"/>
  <c r="BK375" i="10"/>
  <c r="BK365" i="10"/>
  <c r="J359" i="10"/>
  <c r="BK336" i="10"/>
  <c r="BK321" i="10"/>
  <c r="J310" i="10"/>
  <c r="J296" i="10"/>
  <c r="J290" i="10"/>
  <c r="J280" i="10"/>
  <c r="BK269" i="10"/>
  <c r="BK264" i="10"/>
  <c r="BK250" i="10"/>
  <c r="BK244" i="10"/>
  <c r="J233" i="10"/>
  <c r="BK218" i="10"/>
  <c r="J211" i="10"/>
  <c r="J208" i="10"/>
  <c r="BK202" i="10"/>
  <c r="BK195" i="10"/>
  <c r="BK192" i="10"/>
  <c r="BK164" i="10"/>
  <c r="J156" i="10"/>
  <c r="BK144" i="10"/>
  <c r="J131" i="10"/>
  <c r="BK126" i="10"/>
  <c r="J116" i="10"/>
  <c r="BK113" i="10"/>
  <c r="BK110" i="10"/>
  <c r="J107" i="10"/>
  <c r="J99" i="10"/>
  <c r="J112" i="9"/>
  <c r="J110" i="9"/>
  <c r="J105" i="9"/>
  <c r="BK102" i="9"/>
  <c r="BK100" i="9"/>
  <c r="BK98" i="9"/>
  <c r="BK93" i="9"/>
  <c r="BK240" i="8"/>
  <c r="J240" i="8"/>
  <c r="J237" i="8"/>
  <c r="J234" i="8"/>
  <c r="BK227" i="8"/>
  <c r="BK209" i="8"/>
  <c r="BK186" i="8"/>
  <c r="BK177" i="8"/>
  <c r="BK172" i="8"/>
  <c r="BK161" i="8"/>
  <c r="BK136" i="8"/>
  <c r="BK133" i="8"/>
  <c r="J127" i="8"/>
  <c r="BK122" i="8"/>
  <c r="BK118" i="8"/>
  <c r="BK106" i="8"/>
  <c r="BK103" i="8"/>
  <c r="J98" i="8"/>
  <c r="BK96" i="8"/>
  <c r="J93" i="8"/>
  <c r="J386" i="2"/>
  <c r="J383" i="2"/>
  <c r="J380" i="2"/>
  <c r="J378" i="2"/>
  <c r="BK373" i="2"/>
  <c r="J370" i="2"/>
  <c r="J357" i="2"/>
  <c r="J353" i="2"/>
  <c r="BK348" i="2"/>
  <c r="BK338" i="2"/>
  <c r="BK333" i="2"/>
  <c r="J329" i="2"/>
  <c r="J323" i="2"/>
  <c r="J318" i="2"/>
  <c r="BK310" i="2"/>
  <c r="BK303" i="2"/>
  <c r="BK295" i="2"/>
  <c r="BK288" i="2"/>
  <c r="BK276" i="2"/>
  <c r="BK262" i="2"/>
  <c r="J257" i="2"/>
  <c r="J252" i="2"/>
  <c r="BK243" i="2"/>
  <c r="J239" i="2"/>
  <c r="BK231" i="2"/>
  <c r="J226" i="2"/>
  <c r="BK214" i="2"/>
  <c r="BK211" i="2"/>
  <c r="BK208" i="2"/>
  <c r="J199" i="2"/>
  <c r="BK196" i="2"/>
  <c r="J177" i="2"/>
  <c r="J174" i="2"/>
  <c r="BK161" i="2"/>
  <c r="J154" i="2"/>
  <c r="J151" i="2"/>
  <c r="J140" i="2"/>
  <c r="BK132" i="2"/>
  <c r="J129" i="2"/>
  <c r="J123" i="2"/>
  <c r="J119" i="2"/>
  <c r="BK116" i="2"/>
  <c r="J102" i="2"/>
  <c r="BK99" i="2"/>
  <c r="AS64" i="1"/>
  <c r="AS55" i="1"/>
  <c r="BK109" i="15"/>
  <c r="J109" i="15"/>
  <c r="BK107" i="15"/>
  <c r="J321" i="14"/>
  <c r="BK253" i="14"/>
  <c r="BK243" i="14"/>
  <c r="J238" i="14"/>
  <c r="J224" i="14"/>
  <c r="BK213" i="14"/>
  <c r="J205" i="14"/>
  <c r="BK202" i="14"/>
  <c r="J198" i="14"/>
  <c r="J186" i="14"/>
  <c r="J183" i="14"/>
  <c r="BK180" i="14"/>
  <c r="BK177" i="14"/>
  <c r="J171" i="14"/>
  <c r="BK168" i="14"/>
  <c r="J156" i="14"/>
  <c r="BK153" i="14"/>
  <c r="BK148" i="14"/>
  <c r="J133" i="14"/>
  <c r="BK124" i="14"/>
  <c r="BK115" i="14"/>
  <c r="J109" i="14"/>
  <c r="BK101" i="14"/>
  <c r="J108" i="13"/>
  <c r="BK104" i="13"/>
  <c r="J101" i="13"/>
  <c r="J99" i="13"/>
  <c r="BK97" i="13"/>
  <c r="J355" i="12"/>
  <c r="BK347" i="12"/>
  <c r="J326" i="12"/>
  <c r="J310" i="12"/>
  <c r="BK302" i="12"/>
  <c r="BK292" i="12"/>
  <c r="J275" i="12"/>
  <c r="J267" i="12"/>
  <c r="J253" i="12"/>
  <c r="J247" i="12"/>
  <c r="J241" i="12"/>
  <c r="BK235" i="12"/>
  <c r="BK226" i="12"/>
  <c r="BK223" i="12"/>
  <c r="J218" i="12"/>
  <c r="J215" i="12"/>
  <c r="BK210" i="12"/>
  <c r="BK199" i="12"/>
  <c r="J192" i="12"/>
  <c r="J176" i="12"/>
  <c r="J166" i="12"/>
  <c r="J163" i="12"/>
  <c r="BK152" i="12"/>
  <c r="J143" i="12"/>
  <c r="BK138" i="12"/>
  <c r="BK128" i="12"/>
  <c r="BK113" i="12"/>
  <c r="J103" i="12"/>
  <c r="J107" i="11"/>
  <c r="J105" i="11"/>
  <c r="BK97" i="11"/>
  <c r="J93" i="11"/>
  <c r="BK388" i="10"/>
  <c r="J388" i="10"/>
  <c r="BK385" i="10"/>
  <c r="J385" i="10"/>
  <c r="J382" i="10"/>
  <c r="J372" i="10"/>
  <c r="J365" i="10"/>
  <c r="J353" i="10"/>
  <c r="J340" i="10"/>
  <c r="J324" i="10"/>
  <c r="BK307" i="10"/>
  <c r="J302" i="10"/>
  <c r="BK296" i="10"/>
  <c r="J284" i="10"/>
  <c r="BK280" i="10"/>
  <c r="J269" i="10"/>
  <c r="J259" i="10"/>
  <c r="J250" i="10"/>
  <c r="BK233" i="10"/>
  <c r="BK221" i="10"/>
  <c r="J195" i="10"/>
  <c r="BK173" i="10"/>
  <c r="J170" i="10"/>
  <c r="J164" i="10"/>
  <c r="BK149" i="10"/>
  <c r="BK147" i="10"/>
  <c r="J138" i="10"/>
  <c r="J129" i="10"/>
  <c r="BK104" i="10"/>
  <c r="BK99" i="10"/>
  <c r="BK96" i="10"/>
  <c r="BK110" i="9"/>
  <c r="BK108" i="9"/>
  <c r="J100" i="9"/>
  <c r="J96" i="9"/>
  <c r="BK91" i="9"/>
  <c r="BK232" i="8"/>
  <c r="BK220" i="8"/>
  <c r="J214" i="8"/>
  <c r="J205" i="8"/>
  <c r="BK199" i="8"/>
  <c r="BK191" i="8"/>
  <c r="J180" i="8"/>
  <c r="J177" i="8"/>
  <c r="J140" i="8"/>
  <c r="BK127" i="8"/>
  <c r="BK324" i="14"/>
  <c r="J324" i="14"/>
  <c r="BK321" i="14"/>
  <c r="BK318" i="14"/>
  <c r="J318" i="14"/>
  <c r="BK316" i="14"/>
  <c r="J316" i="14"/>
  <c r="BK311" i="14"/>
  <c r="J311" i="14"/>
  <c r="BK308" i="14"/>
  <c r="J308" i="14"/>
  <c r="BK302" i="14"/>
  <c r="J302" i="14"/>
  <c r="BK296" i="14"/>
  <c r="J296" i="14"/>
  <c r="BK293" i="14"/>
  <c r="J293" i="14"/>
  <c r="J287" i="14"/>
  <c r="J282" i="14"/>
  <c r="BK277" i="14"/>
  <c r="BK271" i="14"/>
  <c r="J266" i="14"/>
  <c r="J261" i="14"/>
  <c r="J256" i="14"/>
  <c r="BK247" i="14"/>
  <c r="BK233" i="14"/>
  <c r="BK224" i="14"/>
  <c r="BK218" i="14"/>
  <c r="J213" i="14"/>
  <c r="J209" i="14"/>
  <c r="BK205" i="14"/>
  <c r="J202" i="14"/>
  <c r="BK198" i="14"/>
  <c r="J192" i="14"/>
  <c r="BK183" i="14"/>
  <c r="J180" i="14"/>
  <c r="BK171" i="14"/>
  <c r="J168" i="14"/>
  <c r="J162" i="14"/>
  <c r="BK156" i="14"/>
  <c r="J148" i="14"/>
  <c r="BK142" i="14"/>
  <c r="J135" i="14"/>
  <c r="BK133" i="14"/>
  <c r="J130" i="14"/>
  <c r="J124" i="14"/>
  <c r="BK120" i="14"/>
  <c r="J117" i="14"/>
  <c r="J115" i="14"/>
  <c r="BK109" i="14"/>
  <c r="J105" i="14"/>
  <c r="J101" i="14"/>
  <c r="BK99" i="14"/>
  <c r="BK96" i="14"/>
  <c r="J106" i="13"/>
  <c r="J104" i="13"/>
  <c r="BK99" i="13"/>
  <c r="J97" i="13"/>
  <c r="J93" i="13"/>
  <c r="J91" i="13"/>
  <c r="J360" i="12"/>
  <c r="J357" i="12"/>
  <c r="BK350" i="12"/>
  <c r="J340" i="12"/>
  <c r="BK326" i="12"/>
  <c r="J319" i="12"/>
  <c r="J316" i="12"/>
  <c r="BK298" i="12"/>
  <c r="BK286" i="12"/>
  <c r="BK280" i="12"/>
  <c r="BK275" i="12"/>
  <c r="BK272" i="12"/>
  <c r="BK267" i="12"/>
  <c r="BK261" i="12"/>
  <c r="BK241" i="12"/>
  <c r="BK230" i="12"/>
  <c r="J226" i="12"/>
  <c r="BK220" i="12"/>
  <c r="BK215" i="12"/>
  <c r="J210" i="12"/>
  <c r="BK192" i="12"/>
  <c r="J179" i="12"/>
  <c r="BK166" i="12"/>
  <c r="BK163" i="12"/>
  <c r="J152" i="12"/>
  <c r="BK132" i="12"/>
  <c r="J128" i="12"/>
  <c r="BK125" i="12"/>
  <c r="BK122" i="12"/>
  <c r="BK116" i="12"/>
  <c r="BK109" i="12"/>
  <c r="BK106" i="12"/>
  <c r="J95" i="12"/>
  <c r="BK109" i="11"/>
  <c r="J109" i="11"/>
  <c r="BK107" i="11"/>
  <c r="J102" i="11"/>
  <c r="BK95" i="11"/>
  <c r="BK93" i="11"/>
  <c r="J91" i="11"/>
  <c r="BK380" i="10"/>
  <c r="J375" i="10"/>
  <c r="BK353" i="10"/>
  <c r="J343" i="10"/>
  <c r="J336" i="10"/>
  <c r="BK330" i="10"/>
  <c r="BK324" i="10"/>
  <c r="J321" i="10"/>
  <c r="BK310" i="10"/>
  <c r="J307" i="10"/>
  <c r="BK290" i="10"/>
  <c r="J274" i="10"/>
  <c r="J264" i="10"/>
  <c r="J237" i="10"/>
  <c r="J227" i="10"/>
  <c r="J205" i="10"/>
  <c r="J192" i="10"/>
  <c r="BK185" i="10"/>
  <c r="BK179" i="10"/>
  <c r="BK170" i="10"/>
  <c r="BK156" i="10"/>
  <c r="J147" i="10"/>
  <c r="J144" i="10"/>
  <c r="BK134" i="10"/>
  <c r="BK129" i="10"/>
  <c r="J113" i="10"/>
  <c r="BK102" i="10"/>
  <c r="J96" i="10"/>
  <c r="BK112" i="9"/>
  <c r="J108" i="9"/>
  <c r="BK105" i="9"/>
  <c r="J98" i="9"/>
  <c r="BK96" i="9"/>
  <c r="J93" i="9"/>
  <c r="J91" i="9"/>
  <c r="BK237" i="8"/>
  <c r="J232" i="8"/>
  <c r="J224" i="8"/>
  <c r="J220" i="8"/>
  <c r="J209" i="8"/>
  <c r="BK205" i="8"/>
  <c r="J194" i="8"/>
  <c r="BK180" i="8"/>
  <c r="J172" i="8"/>
  <c r="J166" i="8"/>
  <c r="BK155" i="8"/>
  <c r="BK147" i="8"/>
  <c r="BK144" i="8"/>
  <c r="BK140" i="8"/>
  <c r="J133" i="8"/>
  <c r="J125" i="8"/>
  <c r="BK115" i="8"/>
  <c r="BK112" i="8"/>
  <c r="J109" i="8"/>
  <c r="J117" i="7"/>
  <c r="BK115" i="7"/>
  <c r="BK113" i="7"/>
  <c r="BK109" i="7"/>
  <c r="BK106" i="7"/>
  <c r="J104" i="7"/>
  <c r="J102" i="7"/>
  <c r="BK100" i="7"/>
  <c r="BK98" i="7"/>
  <c r="J96" i="7"/>
  <c r="J93" i="7"/>
  <c r="BK270" i="6"/>
  <c r="J270" i="6"/>
  <c r="BK267" i="6"/>
  <c r="J267" i="6"/>
  <c r="BK264" i="6"/>
  <c r="BK261" i="6"/>
  <c r="BK259" i="6"/>
  <c r="BK254" i="6"/>
  <c r="BK251" i="6"/>
  <c r="BK248" i="6"/>
  <c r="BK245" i="6"/>
  <c r="BK243" i="6"/>
  <c r="BK238" i="6"/>
  <c r="J232" i="6"/>
  <c r="BK227" i="6"/>
  <c r="J223" i="6"/>
  <c r="J218" i="6"/>
  <c r="J215" i="6"/>
  <c r="J210" i="6"/>
  <c r="J208" i="6"/>
  <c r="BK206" i="6"/>
  <c r="J204" i="6"/>
  <c r="BK201" i="6"/>
  <c r="J196" i="6"/>
  <c r="BK189" i="6"/>
  <c r="J185" i="6"/>
  <c r="J180" i="6"/>
  <c r="BK175" i="6"/>
  <c r="BK170" i="6"/>
  <c r="J165" i="6"/>
  <c r="J162" i="6"/>
  <c r="BK158" i="6"/>
  <c r="J153" i="6"/>
  <c r="J147" i="6"/>
  <c r="J143" i="6"/>
  <c r="J140" i="6"/>
  <c r="BK137" i="6"/>
  <c r="J134" i="6"/>
  <c r="J131" i="6"/>
  <c r="BK129" i="6"/>
  <c r="BK127" i="6"/>
  <c r="J124" i="6"/>
  <c r="BK120" i="6"/>
  <c r="J116" i="6"/>
  <c r="J110" i="6"/>
  <c r="BK107" i="6"/>
  <c r="BK104" i="6"/>
  <c r="J101" i="6"/>
  <c r="J99" i="6"/>
  <c r="J96" i="6"/>
  <c r="BK112" i="5"/>
  <c r="BK110" i="5"/>
  <c r="J108" i="5"/>
  <c r="BK105" i="5"/>
  <c r="BK102" i="5"/>
  <c r="J100" i="5"/>
  <c r="J98" i="5"/>
  <c r="BK96" i="5"/>
  <c r="BK93" i="5"/>
  <c r="BK91" i="5"/>
  <c r="BK204" i="4"/>
  <c r="BK201" i="4"/>
  <c r="BK198" i="4"/>
  <c r="J196" i="4"/>
  <c r="J191" i="4"/>
  <c r="BK188" i="4"/>
  <c r="BK184" i="4"/>
  <c r="J181" i="4"/>
  <c r="J177" i="4"/>
  <c r="BK173" i="4"/>
  <c r="J168" i="4"/>
  <c r="J163" i="4"/>
  <c r="BK160" i="4"/>
  <c r="J155" i="4"/>
  <c r="J149" i="4"/>
  <c r="BK146" i="4"/>
  <c r="J141" i="4"/>
  <c r="J135" i="4"/>
  <c r="J130" i="4"/>
  <c r="J124" i="4"/>
  <c r="J117" i="4"/>
  <c r="BK113" i="4"/>
  <c r="BK109" i="4"/>
  <c r="J105" i="4"/>
  <c r="BK101" i="4"/>
  <c r="BK98" i="4"/>
  <c r="J96" i="4"/>
  <c r="J93" i="4"/>
  <c r="BK112" i="3"/>
  <c r="J110" i="3"/>
  <c r="BK108" i="3"/>
  <c r="BK105" i="3"/>
  <c r="J102" i="3"/>
  <c r="J100" i="3"/>
  <c r="BK98" i="3"/>
  <c r="J96" i="3"/>
  <c r="BK93" i="3"/>
  <c r="J91" i="3"/>
  <c r="J363" i="2"/>
  <c r="J333" i="2"/>
  <c r="BK329" i="2"/>
  <c r="J315" i="2"/>
  <c r="J310" i="2"/>
  <c r="J300" i="2"/>
  <c r="J295" i="2"/>
  <c r="J282" i="2"/>
  <c r="J276" i="2"/>
  <c r="J273" i="2"/>
  <c r="BK267" i="2"/>
  <c r="J262" i="2"/>
  <c r="BK252" i="2"/>
  <c r="BK239" i="2"/>
  <c r="J234" i="2"/>
  <c r="J231" i="2"/>
  <c r="BK226" i="2"/>
  <c r="BK220" i="2"/>
  <c r="J214" i="2"/>
  <c r="J208" i="2"/>
  <c r="J205" i="2"/>
  <c r="J196" i="2"/>
  <c r="BK189" i="2"/>
  <c r="BK183" i="2"/>
  <c r="BK177" i="2"/>
  <c r="BK168" i="2"/>
  <c r="J161" i="2"/>
  <c r="BK151" i="2"/>
  <c r="J146" i="2"/>
  <c r="BK140" i="2"/>
  <c r="J134" i="2"/>
  <c r="BK129" i="2"/>
  <c r="BK123" i="2"/>
  <c r="J116" i="2"/>
  <c r="BK114" i="2"/>
  <c r="BK108" i="2"/>
  <c r="BK104" i="2"/>
  <c r="J99" i="2"/>
  <c r="BK96" i="2"/>
  <c r="AS70" i="1"/>
  <c r="AS61" i="1"/>
  <c r="AS58" i="1"/>
  <c r="BK95" i="2" l="1"/>
  <c r="T95" i="2"/>
  <c r="P122" i="2"/>
  <c r="T122" i="2"/>
  <c r="P160" i="2"/>
  <c r="T160" i="2"/>
  <c r="P198" i="2"/>
  <c r="T198" i="2"/>
  <c r="P369" i="2"/>
  <c r="P251" i="2"/>
  <c r="R369" i="2"/>
  <c r="R251" i="2"/>
  <c r="BK90" i="3"/>
  <c r="J90" i="3"/>
  <c r="J65" i="3" s="1"/>
  <c r="R90" i="3"/>
  <c r="BK104" i="3"/>
  <c r="J104" i="3"/>
  <c r="J66" i="3" s="1"/>
  <c r="R104" i="3"/>
  <c r="P92" i="4"/>
  <c r="T92" i="4"/>
  <c r="P104" i="4"/>
  <c r="T104" i="4"/>
  <c r="P187" i="4"/>
  <c r="P123" i="4"/>
  <c r="R187" i="4"/>
  <c r="R123" i="4"/>
  <c r="P90" i="5"/>
  <c r="T90" i="5"/>
  <c r="P104" i="5"/>
  <c r="R104" i="5"/>
  <c r="BK95" i="6"/>
  <c r="J95" i="6"/>
  <c r="J65" i="6" s="1"/>
  <c r="P95" i="6"/>
  <c r="R95" i="6"/>
  <c r="T95" i="6"/>
  <c r="BK146" i="6"/>
  <c r="J146" i="6"/>
  <c r="J66" i="6" s="1"/>
  <c r="P146" i="6"/>
  <c r="R146" i="6"/>
  <c r="T146" i="6"/>
  <c r="BK161" i="6"/>
  <c r="J161" i="6" s="1"/>
  <c r="J67" i="6" s="1"/>
  <c r="P161" i="6"/>
  <c r="R161" i="6"/>
  <c r="T161" i="6"/>
  <c r="BK169" i="6"/>
  <c r="J169" i="6"/>
  <c r="J68" i="6"/>
  <c r="P169" i="6"/>
  <c r="R169" i="6"/>
  <c r="P250" i="6"/>
  <c r="P200" i="6"/>
  <c r="T250" i="6"/>
  <c r="T200" i="6" s="1"/>
  <c r="BK95" i="7"/>
  <c r="J95" i="7"/>
  <c r="J66" i="7" s="1"/>
  <c r="R92" i="8"/>
  <c r="P223" i="8"/>
  <c r="P154" i="8"/>
  <c r="R90" i="9"/>
  <c r="T104" i="9"/>
  <c r="R95" i="10"/>
  <c r="P137" i="10"/>
  <c r="BK155" i="10"/>
  <c r="J155" i="10" s="1"/>
  <c r="J67" i="10" s="1"/>
  <c r="R194" i="10"/>
  <c r="BK371" i="10"/>
  <c r="J371" i="10" s="1"/>
  <c r="J71" i="10" s="1"/>
  <c r="R90" i="11"/>
  <c r="P101" i="11"/>
  <c r="BK94" i="12"/>
  <c r="P131" i="12"/>
  <c r="BK165" i="12"/>
  <c r="J165" i="12" s="1"/>
  <c r="J67" i="12" s="1"/>
  <c r="BK175" i="12"/>
  <c r="J175" i="12" s="1"/>
  <c r="J68" i="12" s="1"/>
  <c r="T346" i="12"/>
  <c r="T229" i="12"/>
  <c r="P90" i="13"/>
  <c r="BK103" i="13"/>
  <c r="J103" i="13"/>
  <c r="J66" i="13"/>
  <c r="R103" i="13"/>
  <c r="R103" i="15"/>
  <c r="BK92" i="8"/>
  <c r="BK223" i="8"/>
  <c r="J223" i="8" s="1"/>
  <c r="J68" i="8" s="1"/>
  <c r="P95" i="10"/>
  <c r="T137" i="10"/>
  <c r="R155" i="10"/>
  <c r="T194" i="10"/>
  <c r="P371" i="10"/>
  <c r="P258" i="10"/>
  <c r="T101" i="11"/>
  <c r="R94" i="12"/>
  <c r="BK131" i="12"/>
  <c r="J131" i="12"/>
  <c r="J66" i="12" s="1"/>
  <c r="R165" i="12"/>
  <c r="R175" i="12"/>
  <c r="R346" i="12"/>
  <c r="R229" i="12" s="1"/>
  <c r="BK90" i="13"/>
  <c r="J90" i="13"/>
  <c r="J65" i="13"/>
  <c r="R90" i="13"/>
  <c r="R89" i="13" s="1"/>
  <c r="R88" i="13" s="1"/>
  <c r="P103" i="13"/>
  <c r="BK95" i="14"/>
  <c r="R95" i="14"/>
  <c r="BK123" i="14"/>
  <c r="J123" i="14"/>
  <c r="J66" i="14" s="1"/>
  <c r="P123" i="14"/>
  <c r="BK141" i="14"/>
  <c r="J141" i="14"/>
  <c r="J67" i="14" s="1"/>
  <c r="R141" i="14"/>
  <c r="T141" i="14"/>
  <c r="P170" i="14"/>
  <c r="T170" i="14"/>
  <c r="BK307" i="14"/>
  <c r="J307" i="14"/>
  <c r="J71" i="14"/>
  <c r="P307" i="14"/>
  <c r="P232" i="14" s="1"/>
  <c r="R307" i="14"/>
  <c r="R232" i="14"/>
  <c r="T307" i="14"/>
  <c r="T232" i="14"/>
  <c r="BK90" i="15"/>
  <c r="J90" i="15"/>
  <c r="J65" i="15" s="1"/>
  <c r="P90" i="15"/>
  <c r="R90" i="15"/>
  <c r="R89" i="15"/>
  <c r="R88" i="15" s="1"/>
  <c r="T90" i="15"/>
  <c r="BK103" i="15"/>
  <c r="J103" i="15"/>
  <c r="J66" i="15" s="1"/>
  <c r="R95" i="2"/>
  <c r="T95" i="7"/>
  <c r="BK112" i="7"/>
  <c r="J112" i="7" s="1"/>
  <c r="J68" i="7" s="1"/>
  <c r="R112" i="7"/>
  <c r="P92" i="8"/>
  <c r="T223" i="8"/>
  <c r="T154" i="8"/>
  <c r="BK90" i="9"/>
  <c r="T90" i="9"/>
  <c r="T89" i="9" s="1"/>
  <c r="T88" i="9" s="1"/>
  <c r="R104" i="9"/>
  <c r="BK95" i="10"/>
  <c r="J95" i="10" s="1"/>
  <c r="J65" i="10" s="1"/>
  <c r="BK137" i="10"/>
  <c r="J137" i="10"/>
  <c r="J66" i="10" s="1"/>
  <c r="P155" i="10"/>
  <c r="BK194" i="10"/>
  <c r="J194" i="10"/>
  <c r="J68" i="10" s="1"/>
  <c r="R371" i="10"/>
  <c r="R258" i="10" s="1"/>
  <c r="T90" i="11"/>
  <c r="T89" i="11" s="1"/>
  <c r="T88" i="11" s="1"/>
  <c r="R101" i="11"/>
  <c r="P94" i="12"/>
  <c r="T131" i="12"/>
  <c r="T165" i="12"/>
  <c r="P175" i="12"/>
  <c r="BK346" i="12"/>
  <c r="J346" i="12" s="1"/>
  <c r="J70" i="12" s="1"/>
  <c r="T90" i="13"/>
  <c r="T103" i="13"/>
  <c r="P95" i="14"/>
  <c r="T95" i="14"/>
  <c r="R123" i="14"/>
  <c r="T123" i="14"/>
  <c r="P141" i="14"/>
  <c r="BK170" i="14"/>
  <c r="J170" i="14" s="1"/>
  <c r="J68" i="14" s="1"/>
  <c r="R170" i="14"/>
  <c r="P103" i="15"/>
  <c r="P95" i="2"/>
  <c r="BK122" i="2"/>
  <c r="J122" i="2" s="1"/>
  <c r="J66" i="2" s="1"/>
  <c r="R122" i="2"/>
  <c r="BK160" i="2"/>
  <c r="J160" i="2" s="1"/>
  <c r="J67" i="2" s="1"/>
  <c r="R160" i="2"/>
  <c r="BK198" i="2"/>
  <c r="J198" i="2" s="1"/>
  <c r="J68" i="2" s="1"/>
  <c r="R198" i="2"/>
  <c r="BK369" i="2"/>
  <c r="J369" i="2" s="1"/>
  <c r="J71" i="2" s="1"/>
  <c r="T369" i="2"/>
  <c r="T251" i="2"/>
  <c r="P90" i="3"/>
  <c r="T90" i="3"/>
  <c r="P104" i="3"/>
  <c r="T104" i="3"/>
  <c r="BK92" i="4"/>
  <c r="J92" i="4"/>
  <c r="J65" i="4"/>
  <c r="R92" i="4"/>
  <c r="BK104" i="4"/>
  <c r="J104" i="4"/>
  <c r="J66" i="4"/>
  <c r="R104" i="4"/>
  <c r="BK187" i="4"/>
  <c r="J187" i="4"/>
  <c r="J68" i="4" s="1"/>
  <c r="T187" i="4"/>
  <c r="T123" i="4" s="1"/>
  <c r="BK90" i="5"/>
  <c r="J90" i="5" s="1"/>
  <c r="J65" i="5" s="1"/>
  <c r="R90" i="5"/>
  <c r="R89" i="5"/>
  <c r="R88" i="5" s="1"/>
  <c r="BK104" i="5"/>
  <c r="J104" i="5" s="1"/>
  <c r="J66" i="5" s="1"/>
  <c r="T104" i="5"/>
  <c r="T169" i="6"/>
  <c r="BK250" i="6"/>
  <c r="J250" i="6"/>
  <c r="J71" i="6" s="1"/>
  <c r="R250" i="6"/>
  <c r="R200" i="6" s="1"/>
  <c r="R95" i="7"/>
  <c r="R91" i="7" s="1"/>
  <c r="R90" i="7" s="1"/>
  <c r="P112" i="7"/>
  <c r="P91" i="7"/>
  <c r="P90" i="7" s="1"/>
  <c r="AU63" i="1" s="1"/>
  <c r="T112" i="7"/>
  <c r="T91" i="7" s="1"/>
  <c r="T90" i="7" s="1"/>
  <c r="T92" i="8"/>
  <c r="R223" i="8"/>
  <c r="R154" i="8"/>
  <c r="P90" i="9"/>
  <c r="BK104" i="9"/>
  <c r="J104" i="9" s="1"/>
  <c r="J66" i="9" s="1"/>
  <c r="P104" i="9"/>
  <c r="T95" i="10"/>
  <c r="R137" i="10"/>
  <c r="T155" i="10"/>
  <c r="P194" i="10"/>
  <c r="T371" i="10"/>
  <c r="T258" i="10" s="1"/>
  <c r="BK90" i="11"/>
  <c r="J90" i="11" s="1"/>
  <c r="J65" i="11" s="1"/>
  <c r="P90" i="11"/>
  <c r="P89" i="11"/>
  <c r="P88" i="11" s="1"/>
  <c r="AU69" i="1" s="1"/>
  <c r="BK101" i="11"/>
  <c r="J101" i="11"/>
  <c r="J66" i="11" s="1"/>
  <c r="T94" i="12"/>
  <c r="R131" i="12"/>
  <c r="P165" i="12"/>
  <c r="T175" i="12"/>
  <c r="P346" i="12"/>
  <c r="P229" i="12"/>
  <c r="T103" i="15"/>
  <c r="J58" i="2"/>
  <c r="E81" i="2"/>
  <c r="J90" i="2"/>
  <c r="BE99" i="2"/>
  <c r="BE104" i="2"/>
  <c r="BE114" i="2"/>
  <c r="BE132" i="2"/>
  <c r="BE134" i="2"/>
  <c r="BE146" i="2"/>
  <c r="BE154" i="2"/>
  <c r="BE161" i="2"/>
  <c r="BE183" i="2"/>
  <c r="BE231" i="2"/>
  <c r="BE234" i="2"/>
  <c r="BE239" i="2"/>
  <c r="BE262" i="2"/>
  <c r="BE323" i="2"/>
  <c r="BE373" i="2"/>
  <c r="F59" i="3"/>
  <c r="E76" i="3"/>
  <c r="BE91" i="3"/>
  <c r="BE112" i="3"/>
  <c r="E50" i="4"/>
  <c r="J58" i="4"/>
  <c r="F59" i="4"/>
  <c r="J84" i="4"/>
  <c r="J87" i="4"/>
  <c r="BE93" i="4"/>
  <c r="BE96" i="4"/>
  <c r="BE98" i="4"/>
  <c r="BE105" i="4"/>
  <c r="BE109" i="4"/>
  <c r="BE117" i="4"/>
  <c r="BE141" i="4"/>
  <c r="BE155" i="4"/>
  <c r="BE160" i="4"/>
  <c r="BE168" i="4"/>
  <c r="BE173" i="4"/>
  <c r="BE181" i="4"/>
  <c r="BE184" i="4"/>
  <c r="BE196" i="4"/>
  <c r="BE198" i="4"/>
  <c r="BE201" i="4"/>
  <c r="BE204" i="4"/>
  <c r="F59" i="5"/>
  <c r="E76" i="5"/>
  <c r="J85" i="5"/>
  <c r="BE91" i="5"/>
  <c r="BE93" i="5"/>
  <c r="BE98" i="5"/>
  <c r="BE100" i="5"/>
  <c r="BE102" i="5"/>
  <c r="BE105" i="5"/>
  <c r="BE110" i="5"/>
  <c r="BE112" i="5"/>
  <c r="J58" i="6"/>
  <c r="J59" i="6"/>
  <c r="F90" i="6"/>
  <c r="BE101" i="6"/>
  <c r="BE107" i="6"/>
  <c r="BE116" i="6"/>
  <c r="BE124" i="6"/>
  <c r="BE127" i="6"/>
  <c r="BE134" i="6"/>
  <c r="BE137" i="6"/>
  <c r="BE143" i="6"/>
  <c r="BE147" i="6"/>
  <c r="BE153" i="6"/>
  <c r="BE158" i="6"/>
  <c r="BE162" i="6"/>
  <c r="BE165" i="6"/>
  <c r="BE170" i="6"/>
  <c r="BE189" i="6"/>
  <c r="BE196" i="6"/>
  <c r="BE204" i="6"/>
  <c r="BE218" i="6"/>
  <c r="BE223" i="6"/>
  <c r="BE232" i="6"/>
  <c r="BE238" i="6"/>
  <c r="BE243" i="6"/>
  <c r="BE245" i="6"/>
  <c r="BE251" i="6"/>
  <c r="BE254" i="6"/>
  <c r="BE259" i="6"/>
  <c r="BE270" i="6"/>
  <c r="BK195" i="6"/>
  <c r="J195" i="6"/>
  <c r="J69" i="6" s="1"/>
  <c r="BK200" i="6"/>
  <c r="J200" i="6" s="1"/>
  <c r="J70" i="6" s="1"/>
  <c r="J56" i="7"/>
  <c r="F59" i="7"/>
  <c r="E78" i="7"/>
  <c r="J87" i="7"/>
  <c r="BE98" i="7"/>
  <c r="BE104" i="7"/>
  <c r="BE106" i="7"/>
  <c r="BE113" i="7"/>
  <c r="J56" i="8"/>
  <c r="BE103" i="8"/>
  <c r="BE106" i="8"/>
  <c r="BE109" i="8"/>
  <c r="BE122" i="8"/>
  <c r="BE127" i="8"/>
  <c r="BE147" i="8"/>
  <c r="BE177" i="8"/>
  <c r="BE209" i="8"/>
  <c r="BE220" i="8"/>
  <c r="BE227" i="8"/>
  <c r="J59" i="9"/>
  <c r="F85" i="9"/>
  <c r="BE100" i="9"/>
  <c r="BE110" i="9"/>
  <c r="J90" i="10"/>
  <c r="BE113" i="10"/>
  <c r="BE185" i="10"/>
  <c r="BE211" i="10"/>
  <c r="BE227" i="10"/>
  <c r="BE237" i="10"/>
  <c r="BE244" i="10"/>
  <c r="BE264" i="10"/>
  <c r="BE274" i="10"/>
  <c r="BE280" i="10"/>
  <c r="BE343" i="10"/>
  <c r="BE359" i="10"/>
  <c r="BE365" i="10"/>
  <c r="BE375" i="10"/>
  <c r="BE382" i="10"/>
  <c r="F59" i="11"/>
  <c r="J82" i="11"/>
  <c r="BE99" i="11"/>
  <c r="BE107" i="11"/>
  <c r="J59" i="12"/>
  <c r="BE98" i="12"/>
  <c r="BE138" i="12"/>
  <c r="BE157" i="12"/>
  <c r="BE163" i="12"/>
  <c r="BE172" i="12"/>
  <c r="BE192" i="12"/>
  <c r="BE218" i="12"/>
  <c r="BE247" i="12"/>
  <c r="BE253" i="12"/>
  <c r="BE258" i="12"/>
  <c r="BE350" i="12"/>
  <c r="BK229" i="12"/>
  <c r="J229" i="12" s="1"/>
  <c r="J69" i="12" s="1"/>
  <c r="F59" i="13"/>
  <c r="BE97" i="13"/>
  <c r="E50" i="14"/>
  <c r="J59" i="14"/>
  <c r="J89" i="14"/>
  <c r="BE101" i="14"/>
  <c r="BE109" i="14"/>
  <c r="BE117" i="14"/>
  <c r="BE120" i="14"/>
  <c r="BE124" i="14"/>
  <c r="BE130" i="14"/>
  <c r="BE148" i="14"/>
  <c r="BE153" i="14"/>
  <c r="BE162" i="14"/>
  <c r="BE180" i="14"/>
  <c r="BE192" i="14"/>
  <c r="BE198" i="14"/>
  <c r="BE218" i="14"/>
  <c r="BE224" i="14"/>
  <c r="BE238" i="14"/>
  <c r="BE266" i="14"/>
  <c r="BE271" i="14"/>
  <c r="BE293" i="14"/>
  <c r="BE296" i="14"/>
  <c r="BE302" i="14"/>
  <c r="BE308" i="14"/>
  <c r="BE311" i="14"/>
  <c r="BE316" i="14"/>
  <c r="BE318" i="14"/>
  <c r="BE324" i="14"/>
  <c r="BE111" i="15"/>
  <c r="BE133" i="8"/>
  <c r="BE144" i="8"/>
  <c r="BE161" i="8"/>
  <c r="BE180" i="8"/>
  <c r="BE205" i="8"/>
  <c r="BE224" i="8"/>
  <c r="BE234" i="8"/>
  <c r="BK139" i="8"/>
  <c r="J139" i="8"/>
  <c r="J66" i="8"/>
  <c r="J56" i="9"/>
  <c r="BE93" i="9"/>
  <c r="BE102" i="9"/>
  <c r="BE108" i="9"/>
  <c r="J89" i="10"/>
  <c r="BE96" i="10"/>
  <c r="BE102" i="10"/>
  <c r="BE104" i="10"/>
  <c r="BE107" i="10"/>
  <c r="BE116" i="10"/>
  <c r="BE131" i="10"/>
  <c r="BE138" i="10"/>
  <c r="BE144" i="10"/>
  <c r="BE192" i="10"/>
  <c r="BE195" i="10"/>
  <c r="BE202" i="10"/>
  <c r="BE208" i="10"/>
  <c r="BE250" i="10"/>
  <c r="BE269" i="10"/>
  <c r="BE296" i="10"/>
  <c r="BE316" i="10"/>
  <c r="BE330" i="10"/>
  <c r="BE353" i="10"/>
  <c r="BE372" i="10"/>
  <c r="BE380" i="10"/>
  <c r="BE385" i="10"/>
  <c r="BE388" i="10"/>
  <c r="E76" i="11"/>
  <c r="BE91" i="11"/>
  <c r="E50" i="12"/>
  <c r="F89" i="12"/>
  <c r="BE103" i="12"/>
  <c r="BE122" i="12"/>
  <c r="BE143" i="12"/>
  <c r="BE146" i="12"/>
  <c r="BE166" i="12"/>
  <c r="BE176" i="12"/>
  <c r="BE186" i="12"/>
  <c r="BE215" i="12"/>
  <c r="BE220" i="12"/>
  <c r="BE230" i="12"/>
  <c r="BE261" i="12"/>
  <c r="BE292" i="12"/>
  <c r="BE310" i="12"/>
  <c r="BE326" i="12"/>
  <c r="E76" i="13"/>
  <c r="J82" i="13"/>
  <c r="BE91" i="13"/>
  <c r="BE93" i="13"/>
  <c r="BE106" i="13"/>
  <c r="BE108" i="13"/>
  <c r="J56" i="14"/>
  <c r="BE96" i="14"/>
  <c r="BE99" i="14"/>
  <c r="BE135" i="14"/>
  <c r="BE142" i="14"/>
  <c r="BE156" i="14"/>
  <c r="BE171" i="14"/>
  <c r="BE177" i="14"/>
  <c r="BE209" i="14"/>
  <c r="BE213" i="14"/>
  <c r="BE243" i="14"/>
  <c r="BE247" i="14"/>
  <c r="BE321" i="14"/>
  <c r="BK223" i="14"/>
  <c r="J223" i="14" s="1"/>
  <c r="J69" i="14" s="1"/>
  <c r="BK232" i="14"/>
  <c r="J232" i="14" s="1"/>
  <c r="J70" i="14" s="1"/>
  <c r="E50" i="15"/>
  <c r="BE107" i="15"/>
  <c r="J56" i="2"/>
  <c r="F59" i="2"/>
  <c r="BE96" i="2"/>
  <c r="BE108" i="2"/>
  <c r="BE116" i="2"/>
  <c r="BE123" i="2"/>
  <c r="BE129" i="2"/>
  <c r="BE174" i="2"/>
  <c r="BE196" i="2"/>
  <c r="BE208" i="2"/>
  <c r="BE211" i="2"/>
  <c r="BE220" i="2"/>
  <c r="BE226" i="2"/>
  <c r="BE243" i="2"/>
  <c r="BE257" i="2"/>
  <c r="BE273" i="2"/>
  <c r="BE282" i="2"/>
  <c r="BE288" i="2"/>
  <c r="BE300" i="2"/>
  <c r="BE303" i="2"/>
  <c r="BE318" i="2"/>
  <c r="BE353" i="2"/>
  <c r="BE357" i="2"/>
  <c r="BE363" i="2"/>
  <c r="E50" i="8"/>
  <c r="J58" i="8"/>
  <c r="J59" i="8"/>
  <c r="F87" i="8"/>
  <c r="BE93" i="8"/>
  <c r="BE96" i="8"/>
  <c r="BE98" i="8"/>
  <c r="BE112" i="8"/>
  <c r="BE115" i="8"/>
  <c r="BE118" i="8"/>
  <c r="BE125" i="8"/>
  <c r="BE186" i="8"/>
  <c r="BE191" i="8"/>
  <c r="BE194" i="8"/>
  <c r="BE240" i="8"/>
  <c r="BK154" i="8"/>
  <c r="J154" i="8" s="1"/>
  <c r="J67" i="8" s="1"/>
  <c r="E50" i="9"/>
  <c r="J84" i="9"/>
  <c r="BE105" i="9"/>
  <c r="E50" i="10"/>
  <c r="J56" i="10"/>
  <c r="F59" i="10"/>
  <c r="BE99" i="10"/>
  <c r="BE122" i="10"/>
  <c r="BE134" i="10"/>
  <c r="BE147" i="10"/>
  <c r="BE156" i="10"/>
  <c r="BE170" i="10"/>
  <c r="BE173" i="10"/>
  <c r="BE179" i="10"/>
  <c r="BE205" i="10"/>
  <c r="BE218" i="10"/>
  <c r="BE290" i="10"/>
  <c r="BE324" i="10"/>
  <c r="BE340" i="10"/>
  <c r="BK249" i="10"/>
  <c r="J249" i="10" s="1"/>
  <c r="J69" i="10" s="1"/>
  <c r="J84" i="11"/>
  <c r="BE93" i="11"/>
  <c r="BE95" i="11"/>
  <c r="BE97" i="11"/>
  <c r="BE109" i="11"/>
  <c r="J58" i="12"/>
  <c r="J86" i="12"/>
  <c r="BE95" i="12"/>
  <c r="BE101" i="12"/>
  <c r="BE109" i="12"/>
  <c r="BE113" i="12"/>
  <c r="BE116" i="12"/>
  <c r="BE125" i="12"/>
  <c r="BE128" i="12"/>
  <c r="BE132" i="12"/>
  <c r="BE179" i="12"/>
  <c r="BE204" i="12"/>
  <c r="BE210" i="12"/>
  <c r="BE212" i="12"/>
  <c r="BE223" i="12"/>
  <c r="BE226" i="12"/>
  <c r="BE267" i="12"/>
  <c r="BE272" i="12"/>
  <c r="BE275" i="12"/>
  <c r="BE280" i="12"/>
  <c r="BE286" i="12"/>
  <c r="BE302" i="12"/>
  <c r="BE316" i="12"/>
  <c r="BE319" i="12"/>
  <c r="BE332" i="12"/>
  <c r="BE355" i="12"/>
  <c r="BE357" i="12"/>
  <c r="BE360" i="12"/>
  <c r="BE363" i="12"/>
  <c r="J58" i="13"/>
  <c r="BE95" i="13"/>
  <c r="BE99" i="13"/>
  <c r="BE101" i="13"/>
  <c r="BE104" i="13"/>
  <c r="F59" i="14"/>
  <c r="BE105" i="14"/>
  <c r="BE115" i="14"/>
  <c r="BE133" i="14"/>
  <c r="BE168" i="14"/>
  <c r="BE183" i="14"/>
  <c r="BE186" i="14"/>
  <c r="BE202" i="14"/>
  <c r="BE205" i="14"/>
  <c r="BE233" i="14"/>
  <c r="BE253" i="14"/>
  <c r="BE256" i="14"/>
  <c r="BE261" i="14"/>
  <c r="BE277" i="14"/>
  <c r="BE282" i="14"/>
  <c r="BE287" i="14"/>
  <c r="J56" i="15"/>
  <c r="J58" i="15"/>
  <c r="F59" i="15"/>
  <c r="J59" i="15"/>
  <c r="BE91" i="15"/>
  <c r="BE93" i="15"/>
  <c r="BE95" i="15"/>
  <c r="BE97" i="15"/>
  <c r="BE99" i="15"/>
  <c r="BE101" i="15"/>
  <c r="BE104" i="15"/>
  <c r="BE102" i="2"/>
  <c r="BE119" i="2"/>
  <c r="BE140" i="2"/>
  <c r="BE151" i="2"/>
  <c r="BE168" i="2"/>
  <c r="BE177" i="2"/>
  <c r="BE189" i="2"/>
  <c r="BE199" i="2"/>
  <c r="BE205" i="2"/>
  <c r="BE214" i="2"/>
  <c r="BE252" i="2"/>
  <c r="BE267" i="2"/>
  <c r="BE276" i="2"/>
  <c r="BE295" i="2"/>
  <c r="BE310" i="2"/>
  <c r="BE315" i="2"/>
  <c r="BE329" i="2"/>
  <c r="BE333" i="2"/>
  <c r="BE338" i="2"/>
  <c r="BE348" i="2"/>
  <c r="BE370" i="2"/>
  <c r="BE378" i="2"/>
  <c r="BE380" i="2"/>
  <c r="BE383" i="2"/>
  <c r="BE386" i="2"/>
  <c r="BK242" i="2"/>
  <c r="J242" i="2" s="1"/>
  <c r="J69" i="2" s="1"/>
  <c r="BK251" i="2"/>
  <c r="J251" i="2"/>
  <c r="J70" i="2" s="1"/>
  <c r="J56" i="3"/>
  <c r="J58" i="3"/>
  <c r="J59" i="3"/>
  <c r="BE93" i="3"/>
  <c r="BE96" i="3"/>
  <c r="BE98" i="3"/>
  <c r="BE100" i="3"/>
  <c r="BE102" i="3"/>
  <c r="BE105" i="3"/>
  <c r="BE108" i="3"/>
  <c r="BE110" i="3"/>
  <c r="BE101" i="4"/>
  <c r="BE113" i="4"/>
  <c r="BE124" i="4"/>
  <c r="BE130" i="4"/>
  <c r="BE135" i="4"/>
  <c r="BE146" i="4"/>
  <c r="BE149" i="4"/>
  <c r="BE163" i="4"/>
  <c r="BE177" i="4"/>
  <c r="BE188" i="4"/>
  <c r="BE191" i="4"/>
  <c r="BK123" i="4"/>
  <c r="J123" i="4" s="1"/>
  <c r="J67" i="4" s="1"/>
  <c r="J56" i="5"/>
  <c r="J58" i="5"/>
  <c r="BE96" i="5"/>
  <c r="BE108" i="5"/>
  <c r="E50" i="6"/>
  <c r="J56" i="6"/>
  <c r="BE96" i="6"/>
  <c r="BE99" i="6"/>
  <c r="BE104" i="6"/>
  <c r="BE110" i="6"/>
  <c r="BE120" i="6"/>
  <c r="BE129" i="6"/>
  <c r="BE131" i="6"/>
  <c r="BE140" i="6"/>
  <c r="BE175" i="6"/>
  <c r="BE180" i="6"/>
  <c r="BE185" i="6"/>
  <c r="BE201" i="6"/>
  <c r="BE206" i="6"/>
  <c r="BE208" i="6"/>
  <c r="BE210" i="6"/>
  <c r="BE215" i="6"/>
  <c r="BE227" i="6"/>
  <c r="BE248" i="6"/>
  <c r="BE261" i="6"/>
  <c r="BE264" i="6"/>
  <c r="BE267" i="6"/>
  <c r="J58" i="7"/>
  <c r="BE93" i="7"/>
  <c r="BE96" i="7"/>
  <c r="BE100" i="7"/>
  <c r="BE102" i="7"/>
  <c r="BE109" i="7"/>
  <c r="BE115" i="7"/>
  <c r="BE117" i="7"/>
  <c r="BK92" i="7"/>
  <c r="J92" i="7"/>
  <c r="J65" i="7"/>
  <c r="BK108" i="7"/>
  <c r="J108" i="7" s="1"/>
  <c r="J67" i="7" s="1"/>
  <c r="BE136" i="8"/>
  <c r="BE140" i="8"/>
  <c r="BE155" i="8"/>
  <c r="BE166" i="8"/>
  <c r="BE172" i="8"/>
  <c r="BE199" i="8"/>
  <c r="BE214" i="8"/>
  <c r="BE232" i="8"/>
  <c r="BE237" i="8"/>
  <c r="BE91" i="9"/>
  <c r="BE96" i="9"/>
  <c r="BE98" i="9"/>
  <c r="BE112" i="9"/>
  <c r="BE110" i="10"/>
  <c r="BE126" i="10"/>
  <c r="BE129" i="10"/>
  <c r="BE149" i="10"/>
  <c r="BE164" i="10"/>
  <c r="BE221" i="10"/>
  <c r="BE233" i="10"/>
  <c r="BE259" i="10"/>
  <c r="BE284" i="10"/>
  <c r="BE302" i="10"/>
  <c r="BE307" i="10"/>
  <c r="BE310" i="10"/>
  <c r="BE321" i="10"/>
  <c r="BE336" i="10"/>
  <c r="BK258" i="10"/>
  <c r="J258" i="10" s="1"/>
  <c r="J70" i="10" s="1"/>
  <c r="J59" i="11"/>
  <c r="BE102" i="11"/>
  <c r="BE105" i="11"/>
  <c r="BE106" i="12"/>
  <c r="BE152" i="12"/>
  <c r="BE199" i="12"/>
  <c r="BE235" i="12"/>
  <c r="BE241" i="12"/>
  <c r="BE298" i="12"/>
  <c r="BE340" i="12"/>
  <c r="BE347" i="12"/>
  <c r="J59" i="13"/>
  <c r="BE109" i="15"/>
  <c r="J36" i="2"/>
  <c r="AW56" i="1" s="1"/>
  <c r="F36" i="5"/>
  <c r="BA60" i="1" s="1"/>
  <c r="F39" i="6"/>
  <c r="BD62" i="1" s="1"/>
  <c r="J36" i="8"/>
  <c r="AW65" i="1" s="1"/>
  <c r="F37" i="11"/>
  <c r="BB69" i="1" s="1"/>
  <c r="F37" i="12"/>
  <c r="BB71" i="1" s="1"/>
  <c r="J36" i="10"/>
  <c r="AW68" i="1" s="1"/>
  <c r="F36" i="12"/>
  <c r="BA71" i="1" s="1"/>
  <c r="J36" i="14"/>
  <c r="AW74" i="1" s="1"/>
  <c r="J36" i="15"/>
  <c r="AW75" i="1" s="1"/>
  <c r="F39" i="11"/>
  <c r="BD69" i="1" s="1"/>
  <c r="F39" i="2"/>
  <c r="BD56" i="1" s="1"/>
  <c r="F38" i="4"/>
  <c r="BC59" i="1" s="1"/>
  <c r="F38" i="6"/>
  <c r="BC62" i="1" s="1"/>
  <c r="F39" i="9"/>
  <c r="BD66" i="1" s="1"/>
  <c r="F37" i="3"/>
  <c r="BB57" i="1" s="1"/>
  <c r="F39" i="4"/>
  <c r="BD59" i="1" s="1"/>
  <c r="F39" i="5"/>
  <c r="BD60" i="1" s="1"/>
  <c r="J36" i="7"/>
  <c r="AW63" i="1" s="1"/>
  <c r="F37" i="9"/>
  <c r="BB66" i="1" s="1"/>
  <c r="F38" i="10"/>
  <c r="BC68" i="1" s="1"/>
  <c r="J36" i="13"/>
  <c r="AW72" i="1" s="1"/>
  <c r="F37" i="14"/>
  <c r="BB74" i="1" s="1"/>
  <c r="F39" i="14"/>
  <c r="BD74" i="1" s="1"/>
  <c r="F38" i="15"/>
  <c r="BC75" i="1" s="1"/>
  <c r="F36" i="9"/>
  <c r="BA66" i="1" s="1"/>
  <c r="F38" i="9"/>
  <c r="BC66" i="1" s="1"/>
  <c r="F37" i="10"/>
  <c r="BB68" i="1" s="1"/>
  <c r="F36" i="2"/>
  <c r="BA56" i="1" s="1"/>
  <c r="F37" i="5"/>
  <c r="BB60" i="1" s="1"/>
  <c r="F36" i="7"/>
  <c r="BA63" i="1" s="1"/>
  <c r="F39" i="7"/>
  <c r="BD63" i="1" s="1"/>
  <c r="F39" i="10"/>
  <c r="BD68" i="1" s="1"/>
  <c r="AS54" i="1"/>
  <c r="F36" i="3"/>
  <c r="BA57" i="1"/>
  <c r="F39" i="3"/>
  <c r="BD57" i="1"/>
  <c r="J36" i="4"/>
  <c r="AW59" i="1"/>
  <c r="J36" i="6"/>
  <c r="AW62" i="1"/>
  <c r="F36" i="8"/>
  <c r="BA65" i="1"/>
  <c r="J36" i="9"/>
  <c r="AW66" i="1"/>
  <c r="F38" i="11"/>
  <c r="BC69" i="1"/>
  <c r="F36" i="13"/>
  <c r="BA72" i="1"/>
  <c r="F38" i="13"/>
  <c r="BC72" i="1"/>
  <c r="F36" i="14"/>
  <c r="BA74" i="1"/>
  <c r="F36" i="15"/>
  <c r="BA75" i="1"/>
  <c r="F39" i="15"/>
  <c r="BD75" i="1"/>
  <c r="F37" i="2"/>
  <c r="BB56" i="1"/>
  <c r="F37" i="13"/>
  <c r="BB72" i="1"/>
  <c r="J36" i="3"/>
  <c r="AW57" i="1"/>
  <c r="F36" i="4"/>
  <c r="BA59" i="1"/>
  <c r="F38" i="5"/>
  <c r="BC60" i="1"/>
  <c r="F36" i="6"/>
  <c r="BA62" i="1"/>
  <c r="F37" i="7"/>
  <c r="BB63" i="1"/>
  <c r="F38" i="8"/>
  <c r="BC65" i="1"/>
  <c r="J36" i="11"/>
  <c r="AW69" i="1"/>
  <c r="F38" i="2"/>
  <c r="BC56" i="1"/>
  <c r="J36" i="5"/>
  <c r="AW60" i="1"/>
  <c r="F38" i="7"/>
  <c r="BC63" i="1"/>
  <c r="F36" i="10"/>
  <c r="BA68" i="1"/>
  <c r="F39" i="13"/>
  <c r="BD72" i="1"/>
  <c r="F39" i="8"/>
  <c r="BD65" i="1"/>
  <c r="F38" i="12"/>
  <c r="BC71" i="1"/>
  <c r="F38" i="14"/>
  <c r="BC74" i="1"/>
  <c r="F37" i="15"/>
  <c r="BB75" i="1"/>
  <c r="F37" i="8"/>
  <c r="BB65" i="1"/>
  <c r="F36" i="11"/>
  <c r="BA69" i="1"/>
  <c r="J36" i="12"/>
  <c r="AW71" i="1"/>
  <c r="F38" i="3"/>
  <c r="BC57" i="1"/>
  <c r="F37" i="4"/>
  <c r="BB59" i="1"/>
  <c r="F37" i="6"/>
  <c r="BB62" i="1" s="1"/>
  <c r="F39" i="12"/>
  <c r="BD71" i="1"/>
  <c r="T94" i="10" l="1"/>
  <c r="T93" i="10" s="1"/>
  <c r="P89" i="9"/>
  <c r="P88" i="9"/>
  <c r="AU66" i="1" s="1"/>
  <c r="P94" i="2"/>
  <c r="P93" i="2"/>
  <c r="AU56" i="1"/>
  <c r="T89" i="13"/>
  <c r="T88" i="13"/>
  <c r="P89" i="15"/>
  <c r="P88" i="15"/>
  <c r="AU75" i="1" s="1"/>
  <c r="R94" i="14"/>
  <c r="R93" i="14"/>
  <c r="P94" i="10"/>
  <c r="P93" i="10" s="1"/>
  <c r="AU68" i="1" s="1"/>
  <c r="AU67" i="1" s="1"/>
  <c r="R89" i="9"/>
  <c r="R88" i="9"/>
  <c r="R91" i="8"/>
  <c r="R90" i="8"/>
  <c r="T94" i="6"/>
  <c r="T93" i="6"/>
  <c r="P94" i="6"/>
  <c r="P93" i="6"/>
  <c r="AU62" i="1"/>
  <c r="T91" i="4"/>
  <c r="T90" i="4" s="1"/>
  <c r="R89" i="3"/>
  <c r="R88" i="3"/>
  <c r="T93" i="12"/>
  <c r="T92" i="12" s="1"/>
  <c r="R91" i="4"/>
  <c r="R90" i="4"/>
  <c r="T89" i="3"/>
  <c r="T88" i="3" s="1"/>
  <c r="P93" i="12"/>
  <c r="P92" i="12" s="1"/>
  <c r="AU71" i="1" s="1"/>
  <c r="BK94" i="14"/>
  <c r="J94" i="14"/>
  <c r="J64" i="14" s="1"/>
  <c r="P89" i="13"/>
  <c r="P88" i="13" s="1"/>
  <c r="AU72" i="1" s="1"/>
  <c r="BK93" i="12"/>
  <c r="J93" i="12"/>
  <c r="J64" i="12" s="1"/>
  <c r="R89" i="11"/>
  <c r="R88" i="11" s="1"/>
  <c r="R94" i="10"/>
  <c r="R93" i="10" s="1"/>
  <c r="P89" i="5"/>
  <c r="P88" i="5" s="1"/>
  <c r="AU60" i="1" s="1"/>
  <c r="BK94" i="2"/>
  <c r="J94" i="2" s="1"/>
  <c r="J64" i="2" s="1"/>
  <c r="T91" i="8"/>
  <c r="T90" i="8" s="1"/>
  <c r="P89" i="3"/>
  <c r="P88" i="3" s="1"/>
  <c r="AU57" i="1" s="1"/>
  <c r="P94" i="14"/>
  <c r="P93" i="14" s="1"/>
  <c r="AU74" i="1" s="1"/>
  <c r="R94" i="2"/>
  <c r="R93" i="2" s="1"/>
  <c r="R93" i="12"/>
  <c r="R92" i="12" s="1"/>
  <c r="R94" i="6"/>
  <c r="R93" i="6" s="1"/>
  <c r="T94" i="2"/>
  <c r="T93" i="2" s="1"/>
  <c r="T94" i="14"/>
  <c r="T93" i="14" s="1"/>
  <c r="BK89" i="9"/>
  <c r="J89" i="9" s="1"/>
  <c r="J64" i="9" s="1"/>
  <c r="P91" i="8"/>
  <c r="P90" i="8" s="1"/>
  <c r="AU65" i="1" s="1"/>
  <c r="T89" i="15"/>
  <c r="T88" i="15" s="1"/>
  <c r="BK91" i="8"/>
  <c r="BK90" i="8" s="1"/>
  <c r="J90" i="8" s="1"/>
  <c r="J63" i="8" s="1"/>
  <c r="T89" i="5"/>
  <c r="T88" i="5" s="1"/>
  <c r="P91" i="4"/>
  <c r="P90" i="4" s="1"/>
  <c r="AU59" i="1" s="1"/>
  <c r="J95" i="2"/>
  <c r="J65" i="2"/>
  <c r="BK89" i="3"/>
  <c r="J89" i="3" s="1"/>
  <c r="J64" i="3" s="1"/>
  <c r="BK94" i="6"/>
  <c r="J94" i="6" s="1"/>
  <c r="J64" i="6" s="1"/>
  <c r="BK91" i="7"/>
  <c r="J91" i="7"/>
  <c r="J64" i="7" s="1"/>
  <c r="BK89" i="11"/>
  <c r="J89" i="11" s="1"/>
  <c r="J64" i="11" s="1"/>
  <c r="J94" i="12"/>
  <c r="J65" i="12" s="1"/>
  <c r="BK89" i="13"/>
  <c r="J89" i="13"/>
  <c r="J64" i="13" s="1"/>
  <c r="J92" i="8"/>
  <c r="J65" i="8" s="1"/>
  <c r="BK94" i="10"/>
  <c r="J94" i="10" s="1"/>
  <c r="J64" i="10" s="1"/>
  <c r="J95" i="14"/>
  <c r="J65" i="14"/>
  <c r="BK89" i="15"/>
  <c r="J89" i="15" s="1"/>
  <c r="J64" i="15" s="1"/>
  <c r="J90" i="9"/>
  <c r="J65" i="9" s="1"/>
  <c r="BK91" i="4"/>
  <c r="BK90" i="4" s="1"/>
  <c r="J90" i="4" s="1"/>
  <c r="J63" i="4" s="1"/>
  <c r="BK89" i="5"/>
  <c r="J89" i="5" s="1"/>
  <c r="J64" i="5" s="1"/>
  <c r="BB61" i="1"/>
  <c r="AX61" i="1" s="1"/>
  <c r="F35" i="2"/>
  <c r="AZ56" i="1"/>
  <c r="F35" i="11"/>
  <c r="AZ69" i="1" s="1"/>
  <c r="F35" i="14"/>
  <c r="AZ74" i="1"/>
  <c r="BD64" i="1"/>
  <c r="F35" i="10"/>
  <c r="AZ68" i="1"/>
  <c r="BB64" i="1"/>
  <c r="AX64" i="1"/>
  <c r="BA70" i="1"/>
  <c r="AW70" i="1"/>
  <c r="BD73" i="1"/>
  <c r="F35" i="5"/>
  <c r="AZ60" i="1"/>
  <c r="J35" i="7"/>
  <c r="AV63" i="1" s="1"/>
  <c r="AT63" i="1" s="1"/>
  <c r="J35" i="9"/>
  <c r="AV66" i="1"/>
  <c r="AT66" i="1" s="1"/>
  <c r="J35" i="12"/>
  <c r="AV71" i="1" s="1"/>
  <c r="AT71" i="1" s="1"/>
  <c r="J35" i="15"/>
  <c r="AV75" i="1"/>
  <c r="AT75" i="1" s="1"/>
  <c r="BD55" i="1"/>
  <c r="BC61" i="1"/>
  <c r="AY61" i="1"/>
  <c r="BB67" i="1"/>
  <c r="AX67" i="1"/>
  <c r="F35" i="9"/>
  <c r="AZ66" i="1"/>
  <c r="BB55" i="1"/>
  <c r="BA61" i="1"/>
  <c r="AW61" i="1" s="1"/>
  <c r="BA67" i="1"/>
  <c r="AW67" i="1" s="1"/>
  <c r="BB70" i="1"/>
  <c r="AX70" i="1" s="1"/>
  <c r="J35" i="3"/>
  <c r="AV57" i="1" s="1"/>
  <c r="AT57" i="1" s="1"/>
  <c r="F35" i="6"/>
  <c r="AZ62" i="1"/>
  <c r="J35" i="10"/>
  <c r="AV68" i="1" s="1"/>
  <c r="AT68" i="1" s="1"/>
  <c r="AU61" i="1"/>
  <c r="BC58" i="1"/>
  <c r="AY58" i="1" s="1"/>
  <c r="BC67" i="1"/>
  <c r="AY67" i="1"/>
  <c r="BA73" i="1"/>
  <c r="AW73" i="1" s="1"/>
  <c r="J35" i="4"/>
  <c r="AV59" i="1" s="1"/>
  <c r="AT59" i="1" s="1"/>
  <c r="J35" i="11"/>
  <c r="AV69" i="1"/>
  <c r="AT69" i="1" s="1"/>
  <c r="F35" i="13"/>
  <c r="AZ72" i="1" s="1"/>
  <c r="J35" i="8"/>
  <c r="AV65" i="1" s="1"/>
  <c r="AT65" i="1" s="1"/>
  <c r="F35" i="15"/>
  <c r="AZ75" i="1"/>
  <c r="BA55" i="1"/>
  <c r="AW55" i="1" s="1"/>
  <c r="BB58" i="1"/>
  <c r="AX58" i="1"/>
  <c r="BA64" i="1"/>
  <c r="AW64" i="1" s="1"/>
  <c r="J35" i="2"/>
  <c r="AV56" i="1"/>
  <c r="AT56" i="1" s="1"/>
  <c r="BA58" i="1"/>
  <c r="AW58" i="1"/>
  <c r="BD61" i="1"/>
  <c r="BD67" i="1"/>
  <c r="BB73" i="1"/>
  <c r="AX73" i="1"/>
  <c r="J35" i="5"/>
  <c r="AV60" i="1" s="1"/>
  <c r="AT60" i="1" s="1"/>
  <c r="F35" i="8"/>
  <c r="AZ65" i="1"/>
  <c r="BC55" i="1"/>
  <c r="AY55" i="1" s="1"/>
  <c r="BC70" i="1"/>
  <c r="AY70" i="1"/>
  <c r="F35" i="3"/>
  <c r="AZ57" i="1" s="1"/>
  <c r="J35" i="6"/>
  <c r="AV62" i="1" s="1"/>
  <c r="AT62" i="1" s="1"/>
  <c r="J35" i="14"/>
  <c r="AV74" i="1"/>
  <c r="AT74" i="1"/>
  <c r="BC73" i="1"/>
  <c r="AY73" i="1"/>
  <c r="J35" i="13"/>
  <c r="AV72" i="1"/>
  <c r="AT72" i="1" s="1"/>
  <c r="BD58" i="1"/>
  <c r="BC64" i="1"/>
  <c r="AY64" i="1"/>
  <c r="BD70" i="1"/>
  <c r="F35" i="4"/>
  <c r="AZ59" i="1"/>
  <c r="F35" i="7"/>
  <c r="AZ63" i="1" s="1"/>
  <c r="F35" i="12"/>
  <c r="AZ71" i="1"/>
  <c r="BK93" i="2" l="1"/>
  <c r="J93" i="2" s="1"/>
  <c r="J63" i="2" s="1"/>
  <c r="J91" i="4"/>
  <c r="J64" i="4" s="1"/>
  <c r="BK88" i="5"/>
  <c r="J88" i="5"/>
  <c r="J63" i="5"/>
  <c r="BK93" i="6"/>
  <c r="J93" i="6" s="1"/>
  <c r="J63" i="6" s="1"/>
  <c r="BK90" i="7"/>
  <c r="J90" i="7" s="1"/>
  <c r="J63" i="7" s="1"/>
  <c r="BK88" i="9"/>
  <c r="J88" i="9"/>
  <c r="J63" i="9" s="1"/>
  <c r="BK92" i="12"/>
  <c r="J92" i="12"/>
  <c r="BK88" i="13"/>
  <c r="J88" i="13" s="1"/>
  <c r="J32" i="13" s="1"/>
  <c r="AG72" i="1" s="1"/>
  <c r="AN72" i="1" s="1"/>
  <c r="BK93" i="10"/>
  <c r="J93" i="10"/>
  <c r="J63" i="10"/>
  <c r="BK88" i="11"/>
  <c r="J88" i="11" s="1"/>
  <c r="J32" i="11" s="1"/>
  <c r="AG69" i="1" s="1"/>
  <c r="AN69" i="1" s="1"/>
  <c r="BK88" i="15"/>
  <c r="J88" i="15"/>
  <c r="J63" i="15" s="1"/>
  <c r="J91" i="8"/>
  <c r="J64" i="8"/>
  <c r="BK93" i="14"/>
  <c r="J93" i="14" s="1"/>
  <c r="J63" i="14" s="1"/>
  <c r="BK88" i="3"/>
  <c r="J88" i="3"/>
  <c r="J63" i="3" s="1"/>
  <c r="BD54" i="1"/>
  <c r="W33" i="1" s="1"/>
  <c r="BB54" i="1"/>
  <c r="AX54" i="1" s="1"/>
  <c r="AU55" i="1"/>
  <c r="AZ67" i="1"/>
  <c r="AV67" i="1"/>
  <c r="AT67" i="1" s="1"/>
  <c r="AZ61" i="1"/>
  <c r="AV61" i="1" s="1"/>
  <c r="AT61" i="1" s="1"/>
  <c r="AZ70" i="1"/>
  <c r="AV70" i="1" s="1"/>
  <c r="AT70" i="1" s="1"/>
  <c r="AU58" i="1"/>
  <c r="BC54" i="1"/>
  <c r="AY54" i="1"/>
  <c r="AZ55" i="1"/>
  <c r="AV55" i="1" s="1"/>
  <c r="AT55" i="1" s="1"/>
  <c r="AU64" i="1"/>
  <c r="AU73" i="1"/>
  <c r="AU70" i="1"/>
  <c r="AZ73" i="1"/>
  <c r="AV73" i="1"/>
  <c r="AT73" i="1" s="1"/>
  <c r="AZ64" i="1"/>
  <c r="AV64" i="1"/>
  <c r="AT64" i="1"/>
  <c r="J32" i="4"/>
  <c r="AG59" i="1" s="1"/>
  <c r="AN59" i="1" s="1"/>
  <c r="J32" i="12"/>
  <c r="AG71" i="1" s="1"/>
  <c r="AN71" i="1" s="1"/>
  <c r="AX55" i="1"/>
  <c r="AZ58" i="1"/>
  <c r="AV58" i="1" s="1"/>
  <c r="AT58" i="1" s="1"/>
  <c r="J32" i="8"/>
  <c r="AG65" i="1"/>
  <c r="AN65" i="1" s="1"/>
  <c r="BA54" i="1"/>
  <c r="W30" i="1"/>
  <c r="J41" i="11" l="1"/>
  <c r="J63" i="12"/>
  <c r="J63" i="13"/>
  <c r="J63" i="11"/>
  <c r="J41" i="13"/>
  <c r="J41" i="4"/>
  <c r="J41" i="8"/>
  <c r="J41" i="12"/>
  <c r="AU54" i="1"/>
  <c r="AZ54" i="1"/>
  <c r="W29" i="1"/>
  <c r="W31" i="1"/>
  <c r="J32" i="2"/>
  <c r="AG56" i="1" s="1"/>
  <c r="AN56" i="1" s="1"/>
  <c r="J32" i="3"/>
  <c r="AG57" i="1" s="1"/>
  <c r="AN57" i="1" s="1"/>
  <c r="W32" i="1"/>
  <c r="AW54" i="1"/>
  <c r="AK30" i="1" s="1"/>
  <c r="AG70" i="1"/>
  <c r="AN70" i="1"/>
  <c r="J32" i="6"/>
  <c r="AG62" i="1" s="1"/>
  <c r="AN62" i="1" s="1"/>
  <c r="J32" i="5"/>
  <c r="AG60" i="1"/>
  <c r="AN60" i="1" s="1"/>
  <c r="J32" i="9"/>
  <c r="AG66" i="1"/>
  <c r="AN66" i="1"/>
  <c r="J32" i="10"/>
  <c r="AG68" i="1" s="1"/>
  <c r="AN68" i="1" s="1"/>
  <c r="J32" i="14"/>
  <c r="AG74" i="1"/>
  <c r="AN74" i="1" s="1"/>
  <c r="J32" i="15"/>
  <c r="AG75" i="1"/>
  <c r="AN75" i="1"/>
  <c r="J32" i="7"/>
  <c r="AG63" i="1"/>
  <c r="AN63" i="1"/>
  <c r="J41" i="3" l="1"/>
  <c r="J41" i="5"/>
  <c r="J41" i="6"/>
  <c r="J41" i="7"/>
  <c r="J41" i="14"/>
  <c r="J41" i="15"/>
  <c r="J41" i="2"/>
  <c r="J41" i="9"/>
  <c r="J41" i="10"/>
  <c r="AG55" i="1"/>
  <c r="AN55" i="1"/>
  <c r="AG73" i="1"/>
  <c r="AN73" i="1" s="1"/>
  <c r="AG64" i="1"/>
  <c r="AN64" i="1"/>
  <c r="AG58" i="1"/>
  <c r="AN58" i="1" s="1"/>
  <c r="AG61" i="1"/>
  <c r="AN61" i="1"/>
  <c r="AG67" i="1"/>
  <c r="AN67" i="1" s="1"/>
  <c r="AV54" i="1"/>
  <c r="AK29" i="1"/>
  <c r="AG54" i="1" l="1"/>
  <c r="AK26" i="1" s="1"/>
  <c r="AK35" i="1" s="1"/>
  <c r="AT54" i="1"/>
  <c r="AN54" i="1" l="1"/>
</calcChain>
</file>

<file path=xl/sharedStrings.xml><?xml version="1.0" encoding="utf-8"?>
<sst xmlns="http://schemas.openxmlformats.org/spreadsheetml/2006/main" count="15901" uniqueCount="1641">
  <si>
    <t>Export Komplet</t>
  </si>
  <si>
    <t>VZ</t>
  </si>
  <si>
    <t>2.0</t>
  </si>
  <si>
    <t>ZAMOK</t>
  </si>
  <si>
    <t>False</t>
  </si>
  <si>
    <t>{60122e14-e568-43d6-8003-91bfc2c4b19e}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</si>
  <si>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</si>
  <si>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</si>
  <si>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</si>
  <si>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</si>
  <si>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</si>
  <si>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</si>
  <si>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</si>
  <si>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</si>
  <si>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2020/08/LIB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</si>
  <si>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</si>
  <si>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</si>
  <si>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mostních objektů trati Rynoltice - Křižany</t>
  </si>
  <si>
    <t>KSO:</t>
  </si>
  <si>
    <t/>
  </si>
  <si>
    <t>CC-CZ:</t>
  </si>
  <si>
    <t>Místo:</t>
  </si>
  <si>
    <t xml:space="preserve"> </t>
  </si>
  <si>
    <t>Datum:</t>
  </si>
  <si>
    <t>4. 8. 2020</t>
  </si>
  <si>
    <t>Zadavatel:</t>
  </si>
  <si>
    <t>IČ:</t>
  </si>
  <si>
    <t>70994234</t>
  </si>
  <si>
    <t>Správa železnic, OŘ Hradec Králové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</si>
  <si>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</si>
  <si>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</si>
  <si>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</si>
  <si>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</si>
  <si>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</si>
  <si>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</si>
  <si>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</si>
  <si>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</si>
  <si>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</si>
  <si>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</si>
  <si>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</si>
  <si>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</si>
  <si>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</si>
  <si>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</si>
  <si>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</si>
  <si>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</si>
  <si>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</si>
  <si>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</si>
  <si>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</si>
  <si>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</si>
  <si>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</si>
  <si>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</si>
  <si>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</si>
  <si>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</si>
  <si>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</si>
  <si>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</si>
  <si>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</si>
  <si>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</si>
  <si>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</si>
  <si>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</si>
  <si>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</si>
  <si>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</si>
  <si>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</si>
  <si>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</si>
  <si>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</si>
  <si>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</si>
  <si>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</si>
  <si>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</si>
  <si>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</si>
  <si>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</si>
  <si>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</si>
  <si>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</si>
  <si>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</si>
  <si>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</si>
  <si>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</si>
  <si>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</si>
  <si>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</si>
  <si>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2020/08/01/LIB</t>
  </si>
  <si>
    <t>SO 01 - Most km 121,365</t>
  </si>
  <si>
    <t>STA</t>
  </si>
  <si>
    <t>1</t>
  </si>
  <si>
    <t>{9ecf40d4-a15f-4dc2-bc50-2eaffbb81bcf}</t>
  </si>
  <si>
    <t>2</t>
  </si>
  <si>
    <t>/</t>
  </si>
  <si>
    <t>2020/08/01.1/LIB</t>
  </si>
  <si>
    <t>SO 01 -  M 121,365 stavební část</t>
  </si>
  <si>
    <t>Soupis</t>
  </si>
  <si>
    <t>{66849665-aa64-4272-82e8-a6c2718e4ba0}</t>
  </si>
  <si>
    <t>2020/08/01.2/LIB</t>
  </si>
  <si>
    <t>SO 01 - VRN1</t>
  </si>
  <si>
    <t>{3d815d6d-a3fd-4c13-8e20-68efabffcd37}</t>
  </si>
  <si>
    <t>2020/08/02/LIB</t>
  </si>
  <si>
    <t>SO 02 - Most km 121,855</t>
  </si>
  <si>
    <t>{ead16842-ff19-47b0-a26c-7d4ebc8643fe}</t>
  </si>
  <si>
    <t>2020/08/02.1/LIB</t>
  </si>
  <si>
    <t>SO 02 -  M 121,855 stavební část</t>
  </si>
  <si>
    <t>{2a235c94-2c91-479c-9ba7-43f10b6cf831}</t>
  </si>
  <si>
    <t>2020/08/02.2/LIB</t>
  </si>
  <si>
    <t>SO 02 - VRN1</t>
  </si>
  <si>
    <t>{101c3388-b2e9-457d-9a17-31d8934392b2}</t>
  </si>
  <si>
    <t>2020/08/03/LIB</t>
  </si>
  <si>
    <t>SO 03 - Propustek km 122,327</t>
  </si>
  <si>
    <t>{c101d963-4a6e-4cf1-97df-d9c27c3f6de0}</t>
  </si>
  <si>
    <t>2020/08/03.1/LIB</t>
  </si>
  <si>
    <t>SO 03 - P 122,327  stavební část</t>
  </si>
  <si>
    <t>{0c2283a9-7727-4713-90b4-e16a7b9e6636}</t>
  </si>
  <si>
    <t>2020/08/03.2/LIB</t>
  </si>
  <si>
    <t>SO 03 - VRN1</t>
  </si>
  <si>
    <t>{94e0dfc8-c90d-4703-9073-c7a09e134956}</t>
  </si>
  <si>
    <t>2020/08/04/LIB</t>
  </si>
  <si>
    <t>SO 04 - Most km 123,293</t>
  </si>
  <si>
    <t>{19bbbd49-191a-46aa-bd35-f9f1981918e0}</t>
  </si>
  <si>
    <t>2020/08/04.1/LIB</t>
  </si>
  <si>
    <t>SO 04 -  M 123,293 stavební část</t>
  </si>
  <si>
    <t>{22a07a95-a06d-4706-ab59-54da1efb96a5}</t>
  </si>
  <si>
    <t>2020/08/04.2/LIB</t>
  </si>
  <si>
    <t>SO 04 - VRN1</t>
  </si>
  <si>
    <t>{c6f8a824-b9be-45dd-8b29-f9c164156e68}</t>
  </si>
  <si>
    <t>2020/08/05/LIB</t>
  </si>
  <si>
    <t>SO 05 - Propustek km 125,352</t>
  </si>
  <si>
    <t>{6678a163-e927-4b57-90f7-b6c55e4b01b7}</t>
  </si>
  <si>
    <t>2020/08/05.1/LIB</t>
  </si>
  <si>
    <t>SO 05 -  P 125,352 stavební část</t>
  </si>
  <si>
    <t>{48ce8988-fd22-44f9-9f14-a7b409a30138}</t>
  </si>
  <si>
    <t>2020/08/05.2/LIB</t>
  </si>
  <si>
    <t>SO 05 - VRN1</t>
  </si>
  <si>
    <t>{45902a92-1bce-4a46-9b5b-865c14343734}</t>
  </si>
  <si>
    <t>2020/08/06/LIB</t>
  </si>
  <si>
    <t>SO 06 - Most km 125,856</t>
  </si>
  <si>
    <t>{cf5531bc-f2c5-4ac6-9d6f-7b7f59754a43}</t>
  </si>
  <si>
    <t>2020/08/06.1/LIB</t>
  </si>
  <si>
    <t>SO 06 -  M 125,856 stavební část</t>
  </si>
  <si>
    <t>{aa190aad-91cb-4120-b6fb-896fcd8099c5}</t>
  </si>
  <si>
    <t>2020/08/06.2/LIB</t>
  </si>
  <si>
    <t>SO 06 - VRN1</t>
  </si>
  <si>
    <t>{2eed4882-bf91-4c12-a8a5-628d63799003}</t>
  </si>
  <si>
    <t>2020/08/07/LIB</t>
  </si>
  <si>
    <t>SO 07 - Most km 126,617</t>
  </si>
  <si>
    <t>{45d9291b-6509-47a9-943d-3e265e6e35ff}</t>
  </si>
  <si>
    <t>2020/08/07.1/LIB</t>
  </si>
  <si>
    <t>SO 07 -  M 126,617 stavební část</t>
  </si>
  <si>
    <t>{4d630940-a524-45c9-b2ad-6c8f5149404f}</t>
  </si>
  <si>
    <t>2020/08/07.2/LIB</t>
  </si>
  <si>
    <t>SO 07 - VRN1</t>
  </si>
  <si>
    <t>{f6693271-b86b-4725-ae5d-c16a7943bd5a}</t>
  </si>
  <si>
    <t>KRYCÍ LIST SOUPISU PRACÍ</t>
  </si>
  <si>
    <t>Objekt:</t>
  </si>
  <si>
    <t>2020/08/01/LIB - SO 01 - Most km 121,365</t>
  </si>
  <si>
    <t>Soupis:</t>
  </si>
  <si>
    <t>2020/08/01.1/LIB - SO 01 -  M 121,365 stavební část</t>
  </si>
  <si>
    <t>Jitrava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</si>
  <si>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</si>
  <si>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</si>
  <si>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</si>
  <si>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</si>
  <si>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</si>
  <si>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</si>
  <si>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</si>
  <si>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</si>
  <si>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</si>
  <si>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</si>
  <si>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</si>
  <si>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  99 - Přesun hmot a manipulace se sutí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</si>
  <si>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</si>
  <si>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</si>
  <si>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</si>
  <si>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</si>
  <si>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</si>
  <si>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</si>
  <si>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</si>
  <si>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</si>
  <si>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</si>
  <si>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</si>
  <si>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</si>
  <si>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</si>
  <si>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</si>
  <si>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</si>
  <si>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</si>
  <si>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</si>
  <si>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</si>
  <si>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</si>
  <si>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</si>
  <si>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</si>
  <si>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</si>
  <si>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2020 02</t>
  </si>
  <si>
    <t>4</t>
  </si>
  <si>
    <t>-956534834</t>
  </si>
  <si>
    <t>PP</t>
  </si>
  <si>
    <t>Odstranění křovin a stromů s odstraněním kořenů ručně průměru kmene do 100 mm jakékoliv plochy v rovině nebo ve svahu o sklonu do 1:5</t>
  </si>
  <si>
    <t>PSC</t>
  </si>
  <si>
    <t xml:space="preserve">Poznámka k souboru cen:_x000D_
1. V ceně jsou započteny i náklady na případné nutné odklizení křovin a stromů na hromady na vzdálenost do 50 m, nebo naložení na dopravní prostředek._x000D_
2. Průměr kmenů stromů (křovin) se měří 0,15 m nad přilehlým terénem._x000D_
3. Množství jednotek se určí samostatně za každý objekt v m2 plochy rovné součtu půdorysných ploch omezených obalovými křivkami korun jednotlivých stromů a křovin, popř. skupin stromů a křovin, jejichž koruny se půdorysně překrývají. Jestliže by byl zmíněný součet ploch větší než půdorysná plocha staveniště, počítá se pouze s plochou staveniště._x000D_
</t>
  </si>
  <si>
    <t>111211201</t>
  </si>
  <si>
    <t>Odstranění křovin a stromů průměru kmene do 100 mm i s kořeny sklonu terénu přes 1:5 ručně</t>
  </si>
  <si>
    <t>1406801803</t>
  </si>
  <si>
    <t>Odstranění křovin a stromů s odstraněním kořenů ručně průměru kmene do 100 mm jakékoliv plochy v rovině nebo ve svahu o sklonu přes 1:5</t>
  </si>
  <si>
    <t>3</t>
  </si>
  <si>
    <t>111209111</t>
  </si>
  <si>
    <t>Spálení proutí a klestu</t>
  </si>
  <si>
    <t>-1119800963</t>
  </si>
  <si>
    <t>Spálení proutí, klestu z prořezávek a odstraněných křovin pro jakoukoliv dřevinu</t>
  </si>
  <si>
    <t>112211251</t>
  </si>
  <si>
    <t>Odstranění pařezů ručně D do 0,2 m ve svahu do 1:1 + odklizení a zasypání</t>
  </si>
  <si>
    <t>kus</t>
  </si>
  <si>
    <t>-1279557976</t>
  </si>
  <si>
    <t>Odstranění pařezu ručně na svahu přes 1:2 do 1:1 o průměru pařezu na řezné ploše přes 100 do 200 mm</t>
  </si>
  <si>
    <t xml:space="preserve">Poznámka k souboru cen:_x000D_
1. V cenách jsou započteny i náklady na odstranění náběhových kořenů, odklizení získaného dřeva na vzdálenost do 20 m, jeho složení na hromady nebo naložení na dopravní prostředek, zasypání jámy, doplnění zeminy, zhutnění a úprava terénu._x000D_
2. Ceny jsou určeny jen pro pěstební zásahy a rekonstrukce v sadovnických a krajinářských úpravách._x000D_
3. Ceny nejsou určeny pro úplnou likvidaci porostu při přípravě staveniště apod., tyto práce se oceňují cenami katalogu 800-1 Zemní práce._x000D_
4. Průměr pařezu se měří v místě řezu kmene nejčastěji v rozmezí 0,15 - 0,45 m nad terénem v návaznosti na náběhové kořeny a to na základě dvojího na sebe kolmého měření a následného zprůměrování naměřených hodnot._x000D_
5. V cenách nejsou započteny náklady na:_x000D_
a) dodání zeminy,_x000D_
b) odvoz a uložení biologického odpadu na skládku._x000D_
6. Pařezy o průměru kmene na řezné ploše větší než 1500 mm se oceňují individuálně._x000D_
7. V cenách jsou započteny náklady na odstranění pařezu vykopáním s odstraněním náběhových kořenů._x000D_
8. V cenách o sklonu svahu přes 1:1 jsou uvažovány podmínky pro svahy běžně schůdné; bez použití lezeckých technik. V případě použití lezeckých technik se tyto náklady oceňují individuálně._x000D_
</t>
  </si>
  <si>
    <t>P</t>
  </si>
  <si>
    <t>Poznámka k položce:_x000D_
úplné odstranění pařezů s kořenovými systémy za křídly a nad římsami</t>
  </si>
  <si>
    <t>5</t>
  </si>
  <si>
    <t>132312111</t>
  </si>
  <si>
    <t>Hloubení rýh š do 800 mm v soudržných horninách třídy těžitelnosti II, skupiny 4 ručně</t>
  </si>
  <si>
    <t>m3</t>
  </si>
  <si>
    <t>-211698827</t>
  </si>
  <si>
    <t>Hloubení rýh šířky do 800 mm ručně zapažených i nezapažených, s urovnáním dna do předepsaného profilu a spádu v hornině třídy těžitelnosti II skupiny 4 soudržných</t>
  </si>
  <si>
    <t xml:space="preserve">Poznámka k souboru cen:_x000D_
1. V cenách jsou započteny i náklady na přehození výkopku na přilehlém terénu na vzdálenost do 3 m od podélné osy rýhy nebo naložení výkopku na dopravní prostředek._x000D_
</t>
  </si>
  <si>
    <t>VV</t>
  </si>
  <si>
    <t>6,5*1,0*0,5*2 "vtokový a výtokový práh"</t>
  </si>
  <si>
    <t>4*0,6*0,5 "mostní římsy - konce"</t>
  </si>
  <si>
    <t>Součet</t>
  </si>
  <si>
    <t>6</t>
  </si>
  <si>
    <t>162211211</t>
  </si>
  <si>
    <t>Vodorovné přemístění do 10 m nošením výkopku z horniny třídy těžitelnosti II, skupiny 4 a 5</t>
  </si>
  <si>
    <t>1817524443</t>
  </si>
  <si>
    <t>Vodorovné přemístění výkopku nebo sypaniny nošením s naložením a vyprázdněním nádoby na hromady nebo do dopravního prostředku na vzdálenost do 10 m z horniny třídy těžitelnosti II, skupiny 4 a 5</t>
  </si>
  <si>
    <t>7</t>
  </si>
  <si>
    <t>181006123</t>
  </si>
  <si>
    <t>Rozprostření zemin tl vrstvy do 0,2 m schopných zúrodnění ve sklonu přes 1:5</t>
  </si>
  <si>
    <t>-114244413</t>
  </si>
  <si>
    <t>Rozprostření zemin schopných zúrodnění ve sklonu přes 1:5, tloušťka vrstvy přes 0,15 do 0,20 m</t>
  </si>
  <si>
    <t xml:space="preserve">Poznámka k položce:_x000D_
rozprostření přebytečné zeminy v přilehlém svahu </t>
  </si>
  <si>
    <t>8</t>
  </si>
  <si>
    <t>182201101</t>
  </si>
  <si>
    <t>Svahování násypů strojně</t>
  </si>
  <si>
    <t>-690937348</t>
  </si>
  <si>
    <t>Svahování trvalých svahů do projektovaných profilů strojně s potřebným přemístěním výkopku při svahování násypů v jakékoliv hornině</t>
  </si>
  <si>
    <t xml:space="preserve">Poznámka k souboru cen:_x000D_
1. Ceny jsou určeny pro svahování všech nově zřizovaných ploch výkopů nebo násypů ve sklonu přes 1:5._x000D_
2. Úprava ploch vodorovných nebo ve sklonu do 1 : 5 se oceňuje cenami souboru cen 181 Úprava pláně vyrovnáním výškových rozdílů strojně._x000D_
</t>
  </si>
  <si>
    <t>Zakládání</t>
  </si>
  <si>
    <t>9</t>
  </si>
  <si>
    <t>274321511</t>
  </si>
  <si>
    <t>Základové pasy ze ŽB bez zvýšených nároků na prostředí tř. C 25/30</t>
  </si>
  <si>
    <t>483473955</t>
  </si>
  <si>
    <t>Základy z betonu železového (bez výztuže) pasy z betonu bez zvláštních nároků na prostředí tř. C 25/30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</si>
  <si>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3. V cenách nejsou započteny náklady na výztuž, tyto se oceňují cenami souboru cen 27* 36-.... Výztuž základů._x000D_
4. V cenách z betonu pro konstrukce bílých van 27. 32-3 nejsou započteny náklady na těsnění dilatačních a pracovních spar, tyto se oceňují cenami souborů cen 953 33 části A08 tohoto katalogu._x000D_
</t>
  </si>
  <si>
    <t>Poznámka k položce:_x000D_
vtokový a výtokový práh mezi křídly - výška 1,0 m, tl.0,4 m,  dl. 6,0m</t>
  </si>
  <si>
    <t>6,0*1,0*0,4*2 "vtokový a výtokový práh"</t>
  </si>
  <si>
    <t>10</t>
  </si>
  <si>
    <t>274356021</t>
  </si>
  <si>
    <t>Bednění základových pasů ploch rovinných zřízení</t>
  </si>
  <si>
    <t>1980216473</t>
  </si>
  <si>
    <t>Bednění základů z betonu prostého nebo železového pasů pro plochy rovinné zřízení</t>
  </si>
  <si>
    <t>11</t>
  </si>
  <si>
    <t>274356022</t>
  </si>
  <si>
    <t>Bednění základových pasů ploch rovinných odstranění</t>
  </si>
  <si>
    <t>1755402901</t>
  </si>
  <si>
    <t>Bednění základů z betonu prostého nebo železového pasů pro plochy rovinné odstranění</t>
  </si>
  <si>
    <t>12</t>
  </si>
  <si>
    <t>274362021</t>
  </si>
  <si>
    <t>Výztuž základových pásů svařovanými sítěmi Kari</t>
  </si>
  <si>
    <t>t</t>
  </si>
  <si>
    <t>-1171883388</t>
  </si>
  <si>
    <t>Výztuž základů pasů ze svařovaných sítí z drátů typu KARI</t>
  </si>
  <si>
    <t xml:space="preserve">Poznámka k souboru cen:_x000D_
1. Ceny platí pro desky rovné, s náběhy, hřibové nebo upnuté do žeber včetně výztuže těchto žeber._x000D_
</t>
  </si>
  <si>
    <t>Poznámka k položce:_x000D_
KARI sítě pro vyztužení betonového prahu</t>
  </si>
  <si>
    <t>6,0*0,4*4*2*0,006 "vtokový a výtokový práh"</t>
  </si>
  <si>
    <t>13</t>
  </si>
  <si>
    <t>275321411</t>
  </si>
  <si>
    <t>Základové patky ze ŽB bez zvýšených nároků na prostředí tř. C 20/25</t>
  </si>
  <si>
    <t>-516977343</t>
  </si>
  <si>
    <t>Základy z betonu železového (bez výztuže) patky z betonu bez zvláštních nároků na prostředí tř. C 20/25</t>
  </si>
  <si>
    <t>Poznámka k položce:_x000D_
bet. patky za stávajícími římsami pro prodloužení nových železobetonových říms</t>
  </si>
  <si>
    <t>(1,0*0,5*0,5)*4</t>
  </si>
  <si>
    <t>14</t>
  </si>
  <si>
    <t>275351121</t>
  </si>
  <si>
    <t>Zřízení bednění základových patek</t>
  </si>
  <si>
    <t>1438791914</t>
  </si>
  <si>
    <t>Bednění základů patek zřízení</t>
  </si>
  <si>
    <t xml:space="preserve">Poznámka k souboru cen:_x000D_
1. Ceny jsou určeny pro bednění ve volném prostranství, ve volných nebo zapažených jamách, rýhách a šachtách._x000D_
2. Kruhové nebo obloukové bednění poloměru do 1 m se oceňuje individuálně._x000D_
</t>
  </si>
  <si>
    <t>1,0*0,5*3*4</t>
  </si>
  <si>
    <t>275351122</t>
  </si>
  <si>
    <t>Odstranění bednění základových patek</t>
  </si>
  <si>
    <t>1695987954</t>
  </si>
  <si>
    <t>Bednění základů patek odstranění</t>
  </si>
  <si>
    <t>16</t>
  </si>
  <si>
    <t>275362021</t>
  </si>
  <si>
    <t>Výztuž základových patek svařovanými sítěmi Kari</t>
  </si>
  <si>
    <t>278487127</t>
  </si>
  <si>
    <t>Výztuž základů patek ze svařovaných sítí z drátů typu KARI</t>
  </si>
  <si>
    <t>Poznámka k položce:_x000D_
výztuž pro bet. patky</t>
  </si>
  <si>
    <t>0,5*0,6*3*4*0,006</t>
  </si>
  <si>
    <t>Svislé a kompletní konstrukce</t>
  </si>
  <si>
    <t>17</t>
  </si>
  <si>
    <t>317321118</t>
  </si>
  <si>
    <t>Mostní římsy ze ŽB C 30/37</t>
  </si>
  <si>
    <t>-168026088</t>
  </si>
  <si>
    <t>Římsy ze železového betonu C 30/37</t>
  </si>
  <si>
    <t xml:space="preserve">Poznámka k souboru cen:_x000D_
1. V cenách jsou započteny náklady na:_x000D_
a) kontrolu výztuže a bednění s potřebným krytím výztuže,_x000D_
b) uhlazení horního povrchu římsy, ošetření čerstvě uloženého betonu požadované certifikované kvality._x000D_
2. Soubor cen nelze použít pro římsy, které jsou betonovány jako součást desky mostovky._x000D_
</t>
  </si>
  <si>
    <t xml:space="preserve">Poznámka k položce:_x000D_
mostníí římsy: vpravo - tl. 50 cm, š. 50 cm v délce 8,0m _x000D_
                       vlevo    - tl. 50 cm, š. 50 cm v délce 10,0m _x000D_
_x000D_
křídelní římsy: vpravo - tl. 20 cm, š. 50 cm v délce 12,0m _x000D_
                       vlevo    - tl. 20 cm, š. 50 cm v délce 12,0m </t>
  </si>
  <si>
    <t>8,0*0,5*0,5+10,0*0,5*0,5 "mostní římsy"</t>
  </si>
  <si>
    <t>12,0*0,5*0,2*4 "křídelní římsy"</t>
  </si>
  <si>
    <t>18</t>
  </si>
  <si>
    <t>317353121</t>
  </si>
  <si>
    <t>Bednění mostních říms všech tvarů - zřízení</t>
  </si>
  <si>
    <t>-1967184561</t>
  </si>
  <si>
    <t>Bednění mostní římsy zřízení všech tvarů</t>
  </si>
  <si>
    <t xml:space="preserve">Poznámka k souboru cen:_x000D_
1. Cenu -3121 lze použít pro klasické pohledové bednění všech tvarů z palubek a hranolů osazených na konzolách nebo na podporách vyložení římsy._x000D_
2. Cenu -3122 lze použít pro bednění konstantního tvaru zhotovené pojízdné formy přesunovaného k betonáži po jednotlivých záběrech 25 m._x000D_
3. Náklady na drobný spotřební materiál (např. hřebíky, latě, lavičáky) jsou započteny v režijních nákladech._x000D_
4. V ceně -3121 jsou započteny náklady na založení, sestavení a osazení bednění římsy, nástřik bednění odformovacím prostředkem a opotřebení pohledového bednění podle počtu užití._x000D_
5. V ceně -3122 jsou započteny náklady na osazení římsového vozíku a jeho měsíční nájemné vztažené k ploše bednění._x000D_
6. V cenách -3221 a -3222 jsou započteny náklady na odbednění a očištění bednění._x000D_
7. V ceně -3311 jsou započteny náklady na vložení matrice architektonického designu v pohledové ploše s nalepením vložky na podklad z jakéhokoliv bednění a výměnu opotřebeného designu matrice podle počtu užití._x000D_
8. Ceny obsahují i materiál distančních tělísek výztuže, ale vlastní ukládka tělísek je zahrnuta v souboru cen 317 36-11 Výztuž ztužujících věnců kleneb nebo ukončujících říms._x000D_
9. V cenách nejsou započteny náklady na:_x000D_
a) první montáž a poslední demontáž transportních dílců římsového vozíku, tyto se oceňují souborem cen 948 41-1 . Podpěrné skruže a podpěry dočasné kovové,_x000D_
b) výplně dilatačních spár včetně bednění čel dilatační spáry, tyto se oceňují souborem cen 931 99-41 Těsnění spáry betonové konstrukce pásy, profily, tmely,_x000D_
c) nátěr pečetící styčné plochy boku nosné konstrukce a římsy, tyto se oceňují souborem cen 628 61-11.. Nátěr mostních betonových konstrukcí epoxidový,_x000D_
d) podpěrné konstrukce pod bedněním říms, tyto práce se oceňují souborem cen 946 23-11 Zavěšené lešení pod bednění mostních říms._x000D_
</t>
  </si>
  <si>
    <t>2*8,0*0,6+2*10,0*0,6+4*0,5*0,5 "mostní římsy"</t>
  </si>
  <si>
    <t>8*12,0*0,3+8*0,2*0,5 "křídelní římsy"</t>
  </si>
  <si>
    <t>19</t>
  </si>
  <si>
    <t>317353221</t>
  </si>
  <si>
    <t>Bednění mostních říms všech tvarů - odstranění</t>
  </si>
  <si>
    <t>1272854252</t>
  </si>
  <si>
    <t>Bednění mostní římsy odstranění všech tvarů</t>
  </si>
  <si>
    <t>20</t>
  </si>
  <si>
    <t>317361116</t>
  </si>
  <si>
    <t>Výztuž mostních říms z betonářské oceli 10 505</t>
  </si>
  <si>
    <t>-1069415682</t>
  </si>
  <si>
    <t>Výztuž mostních železobetonových říms z betonářské oceli 10 505 (R) nebo BSt 500</t>
  </si>
  <si>
    <t xml:space="preserve">Poznámka k souboru cen:_x000D_
1. V cenách jsou započteny náklady na dodání polotovaru výztuže z betonářské žebírkové oceli nebo svařovaných sítí, sestavení armokošů a jejich uložení do bednění se zajištěním polohy, napojení na kotvy římsy uložené v nosné konstrukci, vázání nebo bodové sváry jako náhrada za vázání, případné úpravy výztuže pro uložení kotevních stoliček snímatelného zábradlí a stoliček snímatelných svodidel uložených do výztuže říms._x000D_
2. Boční třmínky výztuže ke kotvení výztuže římsy osazené v nosné konstrukci se oceňují souborem cen 421 36-1 . Výztuž deskových konstrukcí._x000D_
3. V cenách nejsou započteny náklady na osazení kotevních stoliček, tyto se oceňují souborem cen 936 17- . 1 Osazení kovových doplňků mostního vybavení jednotlivě._x000D_
4. V cenách jsou započteny i náklady na osazení distančních tělísek pro předepsané krytí výztuže. Materiál těchto tělísek je započten v cenách bednění římsy._x000D_
</t>
  </si>
  <si>
    <t>Poznámka k položce:_x000D_
pro mostní římsy</t>
  </si>
  <si>
    <t xml:space="preserve">4,5*2,3*0,1 </t>
  </si>
  <si>
    <t>317361411</t>
  </si>
  <si>
    <t>Výztuž mostních říms ze svařovaných sítí do 6 kg/m2</t>
  </si>
  <si>
    <t>1488213945</t>
  </si>
  <si>
    <t>Výztuž mostních železobetonových říms ze svařovaných sítí do 6 kg/m2</t>
  </si>
  <si>
    <t>Poznámka k položce:_x000D_
pro křídelní římsy</t>
  </si>
  <si>
    <t xml:space="preserve">12,0*0,5*2*4*0,006 </t>
  </si>
  <si>
    <t>22</t>
  </si>
  <si>
    <t>953961114</t>
  </si>
  <si>
    <t>Kotvy chemickým tmelem M 16 hl 125 mm do betonu, ŽB nebo kamene s vyvrtáním otvoru</t>
  </si>
  <si>
    <t>940826776</t>
  </si>
  <si>
    <t>Kotvy chemické s vyvrtáním otvoru do betonu, železobetonu nebo tvrdého kamene tmel, velikost M 16, hloubka 125 mm</t>
  </si>
  <si>
    <t xml:space="preserve">Poznámka k souboru cen:_x000D_
1. V cenách 953 96-11 a 953 96-12 jsou započteny i náklady na:_x000D_
a) rozměření, vrtání a spotřebu vrtáků. Pro velikost M 8 až M 30 jsou započteny náklady na vrtání příklepovými vrtáky, pro velikost M 33 až M 39 diamantovými korunkami,_x000D_
b) vyfoukání otvoru, přípravu kotev k uložení do otvorů, vyplnění kotevních otvorů tmelem nebo chemickou patronou včetně dodávky materiálu._x000D_
2. V cenách 953 96-51.. jsou započteny náklady na dodání a zasunutí kotevního šroubu do otvoru vyplněného chemickým tmelem nebo patronou a dotažení matice._x000D_
</t>
  </si>
  <si>
    <t>Poznámka k položce:_x000D_
 usazení dvojic kotev po 0,5m do kamenné zdi křídel a čel pro svázání s novýmí  ŽB římsami</t>
  </si>
  <si>
    <t>14*2+18*2 "mostní římsy"</t>
  </si>
  <si>
    <t>22*2*4 "křídelní římsy"</t>
  </si>
  <si>
    <t>23</t>
  </si>
  <si>
    <t>M</t>
  </si>
  <si>
    <t>54879004</t>
  </si>
  <si>
    <t>patrona chemická M16x125mm</t>
  </si>
  <si>
    <t>-1293702976</t>
  </si>
  <si>
    <t>Vodorovné konstrukce</t>
  </si>
  <si>
    <t>24</t>
  </si>
  <si>
    <t>114203101</t>
  </si>
  <si>
    <t>Rozebrání dlažeb z lomového kamene nebo betonových tvárnic na sucho</t>
  </si>
  <si>
    <t>408051736</t>
  </si>
  <si>
    <t>Rozebrání dlažeb nebo záhozů s naložením na dopravní prostředek dlažeb z lomového kamene nebo betonových tvárnic na sucho nebo se spárami vyplněnými pískem nebo drnem</t>
  </si>
  <si>
    <t xml:space="preserve">Poznámka k souboru cen:_x000D_
1. Ceny jsou určeny pro rozebrání:_x000D_
a) dlažeb na suchu, nad vodou i ve vodě, při hloubce vody do 300 mm nad původně upraveným ložem pro dlažbu;_x000D_
b) záhozů, rovnanin a soustřeďovacích staveb z lomového kamene na suchu, nad vodou i ve vodě, při hloubce vody do 3 m nad kótou projektovaného rozebrání;_x000D_
c) schodů z lomového kamene._x000D_
2. Ceny nelze použít pro rozebrání:_x000D_
a) dlažeb ve vodě při hloubce vody přes 300 mm nad původně upraveným ložem pro dlažbu;_x000D_
b) záhozů, rovnanin a soustřeďovacích staveb z lomového kamene ve vodě při hloubce vody pře 3 m nad kótou projektovaného rozebrání; tyto práce se oceňují individuálně._x000D_
3. V cenách jsou započteny i náklady na:_x000D_
a) naložení kamene nebo tvárnic na dopravní prostředek, nebo uložení do 3 m za břehovou čáru;_x000D_
b) uložení materiálu odlišné velikosti od ostatní dlažby, získaného při bourání schodů, do 3 m za břehovou čáru._x000D_
4. V cenách nejsou započteny náklady na:_x000D_
a) očištění lomového kamene nebo tvárnic od hlíny, písku nebo malty; tyto práce se oceňují cenami souboru cen 114 20-32 Očištění lomového kamene nebo betonových tvárnic;_x000D_
b) třídění lomového kamene nebo tvárnic; tyto práce se oceňují cenou 114 20-3301 Třídění lomového kamene nebo betonových tvárnic;_x000D_
c) srovnání lomového kamene nebo tvárnic do měřitelných figur; tyto práce se oceňují cenami souboru cen 114 20-34 Srovnání lomového kamene nebo betonových tvárnic do měřitelných figur._x000D_
5. Objem rozebrání se určí v m3:_x000D_
a) dlažeb jako součin plochy a průměrné tloušťky dlažby bez podkladního lože;_x000D_
b) schodů jako součin plochy v šikmé rovině a tloušťky 350 mm;_x000D_
c) záhozů, rovnanin a soustřeďovacích staveb vypočtených z projektovaných rozměrů konstrukce nebo přepočtem hmotnosti vyzískaného materiálu, přičemž se předpokládá, že z 10 t kamene bylo provedeno 6,5 m3 záhozu, rovnaniny nebo soustřeďovacích staveb, příp. po dohodě s odběratelem v m3 figur z kamene na břehu, přičemž se předpokládá, že z 1 m3 objemu figury byl proveden 1 m3 záhozu, rovnaniny nebo soustřeďovací stavby._x000D_
6. Množství jednotek se určí v m3 dlažby, záhozu nebo soustřeďovací stavby._x000D_
</t>
  </si>
  <si>
    <t>Poznámka k položce:_x000D_
předláždění v otvoru a mezi křídly</t>
  </si>
  <si>
    <t>4,0*13,4*0,25 +(4,0+6,0)*0,5*5,8*0,25+(4,0+6,0)*0,5*5,2*0,25</t>
  </si>
  <si>
    <t>25</t>
  </si>
  <si>
    <t>114203201</t>
  </si>
  <si>
    <t>Očištění lomového kamene nebo betonových tvárnic od hlíny nebo písku</t>
  </si>
  <si>
    <t>-1088705346</t>
  </si>
  <si>
    <t>Očištění lomového kamene nebo betonových tvárnic získaných při rozebrání dlažeb, záhozů, rovnanin a soustřeďovacích staveb od hlíny nebo písku</t>
  </si>
  <si>
    <t xml:space="preserve">Poznámka k souboru cen:_x000D_
1. V cenách jsou započteny i náklady na:_x000D_
a) přehození znečištěného i očištěného kamene nebo tvárnic na vzdálenost do 3 m nebo jeho naložení na dopravní prostředek,_x000D_
b) odklizení a uložení úlomků kamene a uvolněné hlíny či malty na vzdálenost do 10 m._x000D_
2. V cenách nejsou započteny náklady na:_x000D_
a) třídění lomového kamene nebo tvárnic; tyto práce se oceňují cenou 114 20-3301 Třídění lomového kamene nebo betonových tvárnic;_x000D_
b) srovnání lomového kamene nebo tvárnic do měřitelných figur; tyto práce se oceňují cenami souboru cen 114 20-34 Srovnání lomového kamene nebo betonových tvárnic do měřitelných figur._x000D_
3. Množství jednotek se určí v m3 lomového kamene nebo betonových tvárnic před očištěním._x000D_
</t>
  </si>
  <si>
    <t>26</t>
  </si>
  <si>
    <t>114203301</t>
  </si>
  <si>
    <t>Třídění lomového kamene nebo betonových tvárnic podle druhu, velikosti nebo tvaru</t>
  </si>
  <si>
    <t>-1639633390</t>
  </si>
  <si>
    <t>Třídění lomového kamene nebo betonových tvárnic získaných při rozebrání dlažeb, záhozů, rovnanin a soustřeďovacích staveb podle druhu, velikosti nebo tvaru</t>
  </si>
  <si>
    <t xml:space="preserve">Poznámka k souboru cen:_x000D_
1. V ceně jsou započteny i náklady na uložení vytříděného lomového kamene nebo tvárnic na hromady podle druhu, velikosti nebo tvaru ve vzdálenosti do 3 m nebo na naložení vytříděného kamene nebo tvárnic na dopravní prostředek._x000D_
2. V ceně nejsou započteny náklady na:_x000D_
a) očištění lomového kamene nebo tvárnic; tyto práce se oceňují cenami souboru cen 114 20-32 Očištění lomového kamene nebo betonových tvárnic;_x000D_
b) srovnání lomového kamene nebo tvárnic do měřitelných figur; tyto práce se oceňují cenami souboru cen 114 20-34 Srovnání lomového kamene nebo betonových tvárnic do měřitelných figur._x000D_
3. Množství měrných jednotek se určí v m3 tříděného kamene nebo tvárnic._x000D_
</t>
  </si>
  <si>
    <t>27</t>
  </si>
  <si>
    <t>114203401</t>
  </si>
  <si>
    <t>Srovnání lomového kamene nebo betonových tvárnic s přemístěním do 10 m</t>
  </si>
  <si>
    <t>732803147</t>
  </si>
  <si>
    <t>Srovnání lomového kamene nebo betonových tvárnic do měřitelných figur s přemístěním na vzdálenost do 10 m</t>
  </si>
  <si>
    <t xml:space="preserve">Poznámka k souboru cen:_x000D_
1. Vzdálenost přemístění se určuje mezi těžištěm původní hromady a těžištěm měřitelné figury._x000D_
2. Množství jednotek se určí v m3 srovnaného lomového kamene nebo tvárnic do měřitelných figur._x000D_
</t>
  </si>
  <si>
    <t>28</t>
  </si>
  <si>
    <t>451315111</t>
  </si>
  <si>
    <t>Podkladní nebo vyrovnávací vrstva z betonu C25/30 tl 100 mm</t>
  </si>
  <si>
    <t>-188175264</t>
  </si>
  <si>
    <t>Podkladní nebo vyrovnávací vrstva z betonu prostého tř. C 25/30, ve vrstvě do 100 mm</t>
  </si>
  <si>
    <t xml:space="preserve">Poznámka k souboru cen:_x000D_
1. V ceně nejsou započteny náklady na úpravu úložné spáry; tyto práce se oceňují cenou 967 04-1111 - úprava úložné spáry v části B 01 tohoto katalogu._x000D_
</t>
  </si>
  <si>
    <t>Poznámka k položce:_x000D_
dlažba</t>
  </si>
  <si>
    <t>4,0*13,4 +(4,0+6,0)*0,5*5,8+(4,0+6,0)*0,5*5,2 "dlažba"</t>
  </si>
  <si>
    <t>29</t>
  </si>
  <si>
    <t>451475121</t>
  </si>
  <si>
    <t>Podkladní vrstva plastbetonová samonivelační první vrstva tl 10 mm</t>
  </si>
  <si>
    <t>1363816053</t>
  </si>
  <si>
    <t>Podkladní vrstva plastbetonová samonivelační, tloušťky do 10 mm první vrstva</t>
  </si>
  <si>
    <t xml:space="preserve">Poznámka k souboru cen:_x000D_
1. V cenách jsou započteny náklady na:_x000D_
a) dávkovou výrobu plastbetonu na stavbě, manipulaci ručně v úrovni konstrukce pro drenážní plastbetony nebo jeřábem pro uložení na úložné bloky ložiska pilířů,_x000D_
b) rozprostření samonivelačního plastbetonu pro ložiska, tixotropního pro patní sloupky snímatelného zábradlí a svodidel nebo drenážního plastbetonu v místě vsaku odvodňovací trubky, případně odvodňovací drážky podél obrubníku mostní římsy, urovnání povrchu plastbetonu v požadované konečné tloušťce._x000D_
2. V cenách nejsou započteny náklady na úpravu úložné plochy._x000D_
</t>
  </si>
  <si>
    <t>Poznámka k položce:_x000D_
pod patní desky zábradlí</t>
  </si>
  <si>
    <t>8*0,3*0,3</t>
  </si>
  <si>
    <t>30</t>
  </si>
  <si>
    <t>451475122</t>
  </si>
  <si>
    <t>Podkladní vrstva plastbetonová samonivelační každá další vrstva tl 10 mm</t>
  </si>
  <si>
    <t>210859493</t>
  </si>
  <si>
    <t>Podkladní vrstva plastbetonová samonivelační, tloušťky do 10 mm každá další vrstva</t>
  </si>
  <si>
    <t>0,72*2 'Přepočtené koeficientem množství</t>
  </si>
  <si>
    <t>31</t>
  </si>
  <si>
    <t>451571111</t>
  </si>
  <si>
    <t>Lože pod dlažby ze štěrkopísku vrstva tl do 100 mm</t>
  </si>
  <si>
    <t>1863199442</t>
  </si>
  <si>
    <t>Lože pod dlažby ze štěrkopísků, tl. vrstvy do 100 mm</t>
  </si>
  <si>
    <t xml:space="preserve">Poznámka k souboru cen:_x000D_
1. Ceny lze použít i pro zřízení podkladního lože pod patky a konstrukce z prefabrikátů._x000D_
2. V cenách jsou započteny i náklady na urovnání líce vrstvy._x000D_
3. Plocha se stanoví v m2 dlažby, pod kterou je lože určeno._x000D_
</t>
  </si>
  <si>
    <t>32</t>
  </si>
  <si>
    <t>465513257</t>
  </si>
  <si>
    <t>Dlažba svahu u opěr z upraveného lomového žulového kamene tl 250 mm do lože C 25/30 pl přes 10 m2</t>
  </si>
  <si>
    <t>-926548654</t>
  </si>
  <si>
    <t>Dlažba svahu u mostních opěr z upraveného lomového žulového kamene s vyspárováním maltou MC 25, šíře spáry 15 mm do betonového lože C 25/30 tloušťky 250 mm, plochy přes 10 m2</t>
  </si>
  <si>
    <t xml:space="preserve">Poznámka k souboru cen:_x000D_
1. V cenách jsou započteny náklady na dodání písku nebo betonové směsi pro lože a spáry, rozhrnutí a úpravu lože do tl. 140 mm, navlhčení podkladu, rozměření a výběr, případně upravení kamene s urovnáním povrchu lícování dlažby a vyspárovaní MC 25, šíře spáry 15 mm._x000D_
2. V cenách nejsou započteny náklady na podkladní vrstvy ze štěrkopísku, tyto se oceňují souborem cen 451 57- . 1 Podkladní a výplňová vrstva z kameniva._x000D_
</t>
  </si>
  <si>
    <t>4,0*13,4 +(4,0+6,0)*0,5*5,8+(4,0+6,0)*0,5*5,2</t>
  </si>
  <si>
    <t>33</t>
  </si>
  <si>
    <t>967041111</t>
  </si>
  <si>
    <t>Úprava úložné spáry pod úložný práh odsekáním vrstvy zdiva tl 100 mm</t>
  </si>
  <si>
    <t>1506587706</t>
  </si>
  <si>
    <t>Úprava úložné spáry pod úložný práh nebo závěrnou zídku odsekáním jakéhokoliv zdiva vrstvy tl.do 100 mm</t>
  </si>
  <si>
    <t xml:space="preserve">Poznámka k souboru cen:_x000D_
1. Cena je určena pro úpravu stávajících konstrukcí před zřízením podkladní nebo vyrovnávací vrstvy._x000D_
</t>
  </si>
  <si>
    <t>Úpravy povrchů, podlahy a osazování výplní</t>
  </si>
  <si>
    <t>34</t>
  </si>
  <si>
    <t>628613222</t>
  </si>
  <si>
    <t>Protikorozní ochrana OK mostu II.tř.- základní a podkladní epoxidový, vrchní PU nátěr bez metalizace</t>
  </si>
  <si>
    <t>309793540</t>
  </si>
  <si>
    <t>Protikorozní ochrana ocelových mostních konstrukcí včetně otryskání povrchu základní a podkladní epoxidový a vrchní polyuretanový nátěr bez metalizace II. třídy</t>
  </si>
  <si>
    <t xml:space="preserve">Poznámka k souboru cen:_x000D_
1. V cenách jsou započteny i náklady na dodávku písku při tryskání._x000D_
2. V cenách -3231 až - 3234 nejsou započteny náklady na dodávku zinku pro žárové stříkání; tyto náklady se oceňují ve specifikaci. Orientační spotřeba zinku:_x000D_
a) tř. I - 2,200 kg/m2,_x000D_
b) tř. II - 1,872 kg/m2,_x000D_
c) tř. III - 1,517 kg/m2,_x000D_
d) tř. IV - 1,284 kg/m2._x000D_
3. Rozdělení ocelových konstrukcí do tříd je uvedeno v příloze č. 3 Všeobecných podmínek katalogu 800-789 Povrchové úpravy ocelových konstrukcí a technologických zařízení._x000D_
</t>
  </si>
  <si>
    <t>Poznámka k položce:_x000D_
PKO zábradlí</t>
  </si>
  <si>
    <t>3*(10+8)*0,28 "madla a příčle"</t>
  </si>
  <si>
    <t>11*1,1*0,32 "sloupky"</t>
  </si>
  <si>
    <t>0,25*0,25*2*11+0,02*0,25*4*11 "patky na sloupky"</t>
  </si>
  <si>
    <t>Ostatní konstrukce a práce, bourání</t>
  </si>
  <si>
    <t>35</t>
  </si>
  <si>
    <t>13010428</t>
  </si>
  <si>
    <t>úhelník ocelový rovnostranný jakost 11 375 70x70x6mm</t>
  </si>
  <si>
    <t>-233294307</t>
  </si>
  <si>
    <t xml:space="preserve">Poznámka k položce:_x000D_
pro madla a příčle zábradlí </t>
  </si>
  <si>
    <t>3*(10+8)*6,4*0,001</t>
  </si>
  <si>
    <t>36</t>
  </si>
  <si>
    <t>13011067</t>
  </si>
  <si>
    <t>úhelník ocelový rovnostranný jakost 11 375 80x80x10mm</t>
  </si>
  <si>
    <t>1506464393</t>
  </si>
  <si>
    <t>Poznámka k položce:_x000D_
sloupky 5 + 6 kusů</t>
  </si>
  <si>
    <t>11*1,1*11,9*0,001</t>
  </si>
  <si>
    <t>37</t>
  </si>
  <si>
    <t>13522530</t>
  </si>
  <si>
    <t>ocel široká jakost S235JR 250x20mm</t>
  </si>
  <si>
    <t>-1197511817</t>
  </si>
  <si>
    <t>Poznámka k položce:_x000D_
pro patky sloupků zábradlí</t>
  </si>
  <si>
    <t>11*0,25*0,25*0,02*7,850</t>
  </si>
  <si>
    <t>38</t>
  </si>
  <si>
    <t>911121211</t>
  </si>
  <si>
    <t>Výroba ocelového zábradli při opravách mostů</t>
  </si>
  <si>
    <t>m</t>
  </si>
  <si>
    <t>281354674</t>
  </si>
  <si>
    <t>Oprava ocelového zábradlí svařovaného nebo šroubovaného výroba</t>
  </si>
  <si>
    <t xml:space="preserve">Poznámka k souboru cen:_x000D_
1. V ceně výroby -1211 jsou započteny i náklady na spojovací materiál._x000D_
2. V ceně výroby -1211 nejsou započteny náklady na dodávku materiálu pro výrobu zábradlí; tyto náklady se oceňují jako specifikace u cen montáže._x000D_
3. V ceně montáže -1311 jsou započteny i náklady upevnění zábradlí ke konstrukci mostu - vyvrtání otvorů, montáž a dodávku šroubů včetně chemických kotev._x000D_
4. V ceně montáže -1311 nejsou započteny náklady na dodávku materiálu, které se oceňují ve specifikaci:_x000D_
a) u vyráběného zábradlí jako dodávka materiálu pro výrobu,_x000D_
b) u nakupovaného zábradlí jako dodávka hotového nakupovaného výrobku._x000D_
5. Demontáž ocelového zábradlí se oceňuje cenou 966 07-5141 části B01 tohoto katalogu._x000D_
</t>
  </si>
  <si>
    <t>Poznámka k položce:_x000D_
délka 10,0 m + 8,0 m</t>
  </si>
  <si>
    <t>10+8</t>
  </si>
  <si>
    <t>39</t>
  </si>
  <si>
    <t>911121311</t>
  </si>
  <si>
    <t>Montáž ocelového zábradli při opravách mostů</t>
  </si>
  <si>
    <t>-448596354</t>
  </si>
  <si>
    <t>Oprava ocelového zábradlí svařovaného nebo šroubovaného montáž</t>
  </si>
  <si>
    <t>40</t>
  </si>
  <si>
    <t>938111111</t>
  </si>
  <si>
    <t>Čištění zdiva opěr, pilířů, křídel od mechu a jiné vegetace</t>
  </si>
  <si>
    <t>-769897171</t>
  </si>
  <si>
    <t xml:space="preserve">Poznámka k souboru cen:_x000D_
1. Cena je určena pro čištění jakéhokoliv zdiva._x000D_
2. Počet měrných jednotek se měří v m2 čištěné plochy zdiva._x000D_
</t>
  </si>
  <si>
    <t>Poznámka k položce:_x000D_
křídla</t>
  </si>
  <si>
    <t>5,8*5,7*0,5*2+5,2*5,5*0,5*2 "křídla"</t>
  </si>
  <si>
    <t>41</t>
  </si>
  <si>
    <t>938131111</t>
  </si>
  <si>
    <t>Odstranění přebytečné zeminy (nánosů) u říms průčelního zdiva a křídel ručně</t>
  </si>
  <si>
    <t>2042009262</t>
  </si>
  <si>
    <t>Poznámka k položce:_x000D_
za křídly a za římsami včetně odstranění kořenů</t>
  </si>
  <si>
    <t>8,0*0,5*0,5*2+7,5*0,5*0,5*2 "za křídly"</t>
  </si>
  <si>
    <t>8,0*0,5*0,5+10,0*0,5*0,5 "za římsami"</t>
  </si>
  <si>
    <t>42</t>
  </si>
  <si>
    <t>941111111</t>
  </si>
  <si>
    <t>Montáž lešení řadového trubkového lehkého s podlahami zatížení do 200 kg/m2 š do 0,9 m v do 10 m</t>
  </si>
  <si>
    <t>-95770748</t>
  </si>
  <si>
    <t>Montáž lešení řadového trubkového lehkého pracovního s podlahami s provozním zatížením tř. 3 do 200 kg/m2 šířky tř. W06 od 0,6 do 0,9 m, výšky do 10 m</t>
  </si>
  <si>
    <t xml:space="preserve">Poznámka k souboru cen:_x000D_
1. V ceně jsou započteny i náklady na kotvení lešení._x000D_
2. Montáž lešení řadového trubkového lehkého výšky přes 25 m se oceňuje individuálně._x000D_
3. Šířkou se rozumí půdorysná vzdálenost, měřená od vnitřního líce sloupků zábradlí k protilehlému volnému okraji podlahy nebo mezi vnitřními líci._x000D_
</t>
  </si>
  <si>
    <t>13,4*2,0*2+13,4*3,0 "otvor"</t>
  </si>
  <si>
    <t>4,0*2,0*4+2,0*2,0*4 "křídla"</t>
  </si>
  <si>
    <t>4,0*4,0*2 "čela"</t>
  </si>
  <si>
    <t>43</t>
  </si>
  <si>
    <t>941111211</t>
  </si>
  <si>
    <t>Příplatek k lešení řadovému trubkovému lehkému s podlahami š 0,9 m v 10 m za první a ZKD den použití</t>
  </si>
  <si>
    <t>317437188</t>
  </si>
  <si>
    <t>Montáž lešení řadového trubkového lehkého pracovního s podlahami s provozním zatížením tř. 3 do 200 kg/m2 Příplatek za první a každý další den použití lešení k ceně -1111</t>
  </si>
  <si>
    <t>173,8*20</t>
  </si>
  <si>
    <t>44</t>
  </si>
  <si>
    <t>941111811</t>
  </si>
  <si>
    <t>Demontáž lešení řadového trubkového lehkého s podlahami zatížení do 200 kg/m2 š do 0,9 m v do 10 m</t>
  </si>
  <si>
    <t>1763166443</t>
  </si>
  <si>
    <t>Demontáž lešení řadového trubkového lehkého pracovního s podlahami s provozním zatížením tř. 3 do 200 kg/m2 šířky tř. W06 od 0,6 do 0,9 m, výšky do 10 m</t>
  </si>
  <si>
    <t xml:space="preserve">Poznámka k souboru cen:_x000D_
1. Demontáž lešení řadového trubkového lehkého výšky přes 25 m se oceňuje individuálně._x000D_
</t>
  </si>
  <si>
    <t>45</t>
  </si>
  <si>
    <t>944111111</t>
  </si>
  <si>
    <t>Montáž ochranného zábradlí trubkového na vnějších stranách objektů odkloněného od svislice do 15°</t>
  </si>
  <si>
    <t>-673931074</t>
  </si>
  <si>
    <t>Montáž ochranného zábradlí trubkového na vnějších volných stranách objektů odkloněného od svislice do 15°</t>
  </si>
  <si>
    <t xml:space="preserve">Poznámka k souboru cen:_x000D_
1. Cena -1111 je určena pro zábradlí na objektech jakékoliv výšky._x000D_
2. Ceny -1121 a -1122 jsou určeny pro lešeňové trubkové konstrukce do výšky 25 m._x000D_
3. Množství měrných jednotek se určuje:_x000D_
a) u ceny -1111 v m délky vnějšího obvodu objektu v úrovni ochranného zábradlí,_x000D_
b) u cen -1121 a -1122 v m délky ochranného zábradlí._x000D_
</t>
  </si>
  <si>
    <t>13,4*4 "otvor"</t>
  </si>
  <si>
    <t>4,0*2*4+2,0*4 "křídla"</t>
  </si>
  <si>
    <t>4,0*2*2 "čela"</t>
  </si>
  <si>
    <t>46</t>
  </si>
  <si>
    <t>944111211</t>
  </si>
  <si>
    <t>Příplatek k ochrannému zábradlí trubkovému na vnějších stranách objektů za první a ZKD den použití</t>
  </si>
  <si>
    <t>543406525</t>
  </si>
  <si>
    <t>Montáž ochranného zábradlí trubkového Příplatek za první a každý další den použití zábradlí k ceně -1111</t>
  </si>
  <si>
    <t>109,6*10</t>
  </si>
  <si>
    <t>47</t>
  </si>
  <si>
    <t>944111811</t>
  </si>
  <si>
    <t>Demontáž ochranného zábradlí trubkového na vnějších stranách objektů odkloněného od svislice do 15°</t>
  </si>
  <si>
    <t>1375007763</t>
  </si>
  <si>
    <t>Demontáž ochranného zábradlí trubkového na vnějších volných stranách objektů odkloněného od svislice do 15°</t>
  </si>
  <si>
    <t xml:space="preserve">Poznámka k souboru cen:_x000D_
1. Cena -1811 je určena pro zábradlí na objektech jakékoliv výšky._x000D_
2. Ceny -1821 a -1822 jsou určeny pro lešeňové trubkové konstrukce do výšky 25 m._x000D_
</t>
  </si>
  <si>
    <t>48</t>
  </si>
  <si>
    <t>952904122</t>
  </si>
  <si>
    <t>Čištění mostních objektů - ruční odstranění nánosů z otvorů v přes 1,5 m</t>
  </si>
  <si>
    <t>1484473361</t>
  </si>
  <si>
    <t>Čištění mostních objektů odstranění nánosů z otvorů ručně, světlé výšky otvoru přes 1,5 m</t>
  </si>
  <si>
    <t xml:space="preserve">Poznámka k souboru cen:_x000D_
1. Množství měrných jednotek se určuje:_x000D_
a) u otvorů, vtoků a výtoků v m3 jejich objemu,_x000D_
b) u odvodňovačů v m jejich délky._x000D_
</t>
  </si>
  <si>
    <t>13,4*4,0*0,1</t>
  </si>
  <si>
    <t>49</t>
  </si>
  <si>
    <t>952904152</t>
  </si>
  <si>
    <t>Čištění mostních objektů - pročištění vtoků a výtoků ručně</t>
  </si>
  <si>
    <t>-1229124647</t>
  </si>
  <si>
    <t>Čištění mostních objektů pročištění vtoků a výtoků ručně</t>
  </si>
  <si>
    <t>Poznámka k položce:_x000D_
včetně vegetace a pročištění až 5m za konec křídel</t>
  </si>
  <si>
    <t>(4,0*6,0)*0,5*10,8*0,2+(4,0+6,0)*0,5*10,2*0,2</t>
  </si>
  <si>
    <t>50</t>
  </si>
  <si>
    <t>965011111</t>
  </si>
  <si>
    <t>Demontáž prefabrikovaných základových patek z ŽB hmotnosti do 5 t</t>
  </si>
  <si>
    <t>1273042369</t>
  </si>
  <si>
    <t>Demontáž základových prefabrikovaných konstrukcí z betonu železového patek hmotnosti jednotlivě do 5 t</t>
  </si>
  <si>
    <t xml:space="preserve">Poznámka k souboru cen:_x000D_
1. V cenách jsou započteny náklady na případné odstranění spojovací vrstvy z betonu._x000D_
</t>
  </si>
  <si>
    <t>Poznámka k položce:_x000D_
stávající zábradlí</t>
  </si>
  <si>
    <t>51</t>
  </si>
  <si>
    <t>966075141</t>
  </si>
  <si>
    <t>Odstranění kovového zábradlí vcelku</t>
  </si>
  <si>
    <t>360738607</t>
  </si>
  <si>
    <t>Odstranění různých konstrukcí na mostech kovového zábradlí vcelku</t>
  </si>
  <si>
    <t>Poznámka k položce:_x000D_
stávající zábradlí včetně betonových patek</t>
  </si>
  <si>
    <t>11,0*2</t>
  </si>
  <si>
    <t>52</t>
  </si>
  <si>
    <t>985132211</t>
  </si>
  <si>
    <t>Očištění ploch líce kleneb a podhledů sušeným křemičitým pískem</t>
  </si>
  <si>
    <t>-1331611349</t>
  </si>
  <si>
    <t>Očištění ploch líce kleneb a podhledů tryskání pískem sušeným</t>
  </si>
  <si>
    <t xml:space="preserve">Poznámka k souboru cen:_x000D_
1. V cenách jsou započteny i náklady na dodání všech hmot._x000D_
2. V cenách očištění ploch pískem jsou započteny i náklady smetení písku dohromady nebo naložení na dopravní prostředek._x000D_
3. V cenách očištění ploch pískem nejsou započteny náklady na odvoz písku, které se oceňují cenami odvozu suti příslušného katalogu pro objekt, na kterém se práce provádí._x000D_
</t>
  </si>
  <si>
    <t>Poznámka k položce:_x000D_
100% plochy zdiva</t>
  </si>
  <si>
    <t>5,8*5,7*0,5*2 "křídla vlevo"</t>
  </si>
  <si>
    <t>5,2*5,5*0,5*2 "křídla vpravo"</t>
  </si>
  <si>
    <t>((4,0+6,0)*0,5*5,5-4,0*2,55-pi*2,0*2,0*0,5)*2 "čela "</t>
  </si>
  <si>
    <t>13,4*2,55*2 "opěry"</t>
  </si>
  <si>
    <t>pi*2,0*13,4 "klenba"</t>
  </si>
  <si>
    <t>53</t>
  </si>
  <si>
    <t>985142212</t>
  </si>
  <si>
    <t>Vysekání spojovací hmoty ze spár zdiva hl přes 40 mm dl do 12 m/m2</t>
  </si>
  <si>
    <t>-822065108</t>
  </si>
  <si>
    <t>Vysekání spojovací hmoty ze spár zdiva včetně vyčištění hloubky spáry přes 40 mm délky spáry na 1 m2 upravované plochy přes 6 do 12 m</t>
  </si>
  <si>
    <t xml:space="preserve">Poznámka k souboru cen:_x000D_
1. Ceny lze použít pro vysekání spojovací hmoty ze spár cihelného nebo kamenného zdiva._x000D_
2. Ceny se nepoužijí v případě, jestliže se provádí otlučení omítek oceňované cenami souboru cen 985 11-1 Otlučení a odsekání vrstev._x000D_
3. Délce spáry na 1 m2 upravované plochy odpovídají tyto počty kamenů:_x000D_
a) do 6 m - do 10 kusů na 1 m2,_x000D_
b) přes 6 do 12 m - přes 10 do 35 kusů na 1 m2,_x000D_
c) přes 12 m - přes 35 kusů na 1 m2._x000D_
</t>
  </si>
  <si>
    <t>236,229*0,8</t>
  </si>
  <si>
    <t>54</t>
  </si>
  <si>
    <t>985232112</t>
  </si>
  <si>
    <t>Hloubkové spárování zdiva aktivovanou maltou spára hl do 80 mm dl do 12 m/m2</t>
  </si>
  <si>
    <t>630458691</t>
  </si>
  <si>
    <t>Hloubkové spárování zdiva hloubky přes 40 do 80 mm aktivovanou maltou délky spáry na 1 m2 upravované plochy přes 6 do 12 m</t>
  </si>
  <si>
    <t xml:space="preserve">Poznámka k souboru cen:_x000D_
1. Ceny jsou určeny pro spárování cihelného nebo kamenného zdiva._x000D_
2. V cenách jsou započteny i náklady na:_x000D_
a) dodání potřebných hmot,_x000D_
b) vypáchnutí spár vodou před spárováním a očištění okolního zdiva po spárování._x000D_
3. V cenách nejsou započteny náklady na:_x000D_
a) vysekání a vyčištění spár; tyto práce se oceňují cenami souboru cen 985 14-2 Vysekání spojovací hmoty ze spár zdiva,_x000D_
b) úpravu spár po provedeném spárování; tyto práce se oceňují cenami souboru cen 985 23-3._x000D_
4. Délce spáry na 1 m2 upravované plochy odpovídají tyto počty kamenů:_x000D_
a) do 6 m - do 10 kusů na 1 m2,_x000D_
b) přes 6 do 12 m - přes 10 do 35 kusů na 1 m2,_x000D_
c) přes 12 m - přes 35 kusů na 1 m2._x000D_
</t>
  </si>
  <si>
    <t>55</t>
  </si>
  <si>
    <t>985422133</t>
  </si>
  <si>
    <t>Injektáž trhlin š do 2 mm v ŽB kcích tl do 300 mm epoxidem včetně vrtů</t>
  </si>
  <si>
    <t>-1391806227</t>
  </si>
  <si>
    <t>Injektáž trhlin v betonových nebo železobetonových konstrukcích nízkotlaká do 0,6 MP s injektážními jehlami vloženými do vrtů včetně jejich vyvrtání epoxidovou injektážní hmotou šířka trhlin přes 1 do 2 mm tloušťka konstrukce přes 200 do 300 mm</t>
  </si>
  <si>
    <t xml:space="preserve">Poznámka k souboru cen:_x000D_
1. Šířka trhlin je určena šířkou trhliny na povrchu konstrukce._x000D_
2. Množství měrných jednotek se určuje v m délky trhliny._x000D_
3. Cenami lze oceňovat injektáž suchých trhlin. Injektáž mokrých trhlin a trhlin s tlakovou vodou se oceňuje individuálně._x000D_
4. V cenách jsou započteny i náklady na:_x000D_
a) vyčištění trhlin,_x000D_
b) úpravu trhlin před injektáží epoxidem (temování)._x000D_
5. V cenách -2111 až -2323 jsou započteny i náklady na:_x000D_
a) vyvrtání otvorů pro injektážní jehly včetně vyčištění vrtu - je uvažováno 6 vrtů na 1 m trhliny,_x000D_
b) hrubé zapravení otvorů po injektážních jehlách._x000D_
6. V cenách nejsou započteny náklady na zednické zapravení trhlin a opravu omítek, které se oceňují cenami katalogu 801-4 Budovy a haly - oprava a údržba._x000D_
</t>
  </si>
  <si>
    <t xml:space="preserve">Poznámka k položce:_x000D_
podélné trhliny na klenbě  u věnce vlevo a uprostřed klenby, injektování zdiva po celé délce trhliny po cca 25 cm střídavě z jedné a druhé strany křižně přes trhlinu o hloubce vrtu cca 10 cm. </t>
  </si>
  <si>
    <t>pi*2,0*2</t>
  </si>
  <si>
    <t>56</t>
  </si>
  <si>
    <t>985442113</t>
  </si>
  <si>
    <t>Přídavná šroubovitá nerezová výztuž 1 kotva D 8 mm ve vrtu vyvrtaném příklepem</t>
  </si>
  <si>
    <t>657607211</t>
  </si>
  <si>
    <t>Přídavná šroubovitá nerezová výztuž pro sanaci trhlin ve vrtu včetně vyvrtání příklepovými vrtáky a zalití kotevní maltou 1 kotva průměru 8 mm</t>
  </si>
  <si>
    <t xml:space="preserve">Poznámka k souboru cen:_x000D_
1. V cenách jsou započteny i náklady na vytvoření drážky nebo vrtu, jejich vyčištění, vložení táhla do drážky nebo kotvy do vrtu včetně dodávky materiálu, zalití drážky nebo vrtu zálivkovou maltou včetně dodávky materiálu a úpravy povrchu pod omítku (bez úpravy omítky)._x000D_
2. V cenách nejsou započteny náklady na zatmelení vertikálních trhlin._x000D_
</t>
  </si>
  <si>
    <t>Poznámka k položce:_x000D_
u čela na klenbě vlevo až přes střed klenby: délka prutu 8 m  ob jednu spáru a konce ve věnci přehnout do čela - 0,5m v počtu 14 ks - přes obě podélné trhliny na klenbě</t>
  </si>
  <si>
    <t>8,0*14 "klenba"</t>
  </si>
  <si>
    <t>99</t>
  </si>
  <si>
    <t>Přesun hmot a manipulace se sutí</t>
  </si>
  <si>
    <t>57</t>
  </si>
  <si>
    <t>997211511</t>
  </si>
  <si>
    <t>Vodorovná doprava suti po suchu na vzdálenost do 1 km</t>
  </si>
  <si>
    <t>-1467563064</t>
  </si>
  <si>
    <t>Vodorovná doprava suti nebo vybouraných hmot suti se složením a hrubým urovnáním, na vzdálenost do 1 km</t>
  </si>
  <si>
    <t xml:space="preserve">Poznámka k souboru cen:_x000D_
1. Ceny nelze použít pro vodorovnou dopravu po železnici, po vodě nebo neobvyklými dopravními prostředky._x000D_
2. Je-li na dopravní dráze pro vodorovnou dopravu překážka, pro kterou je nutné překládat suť nebo vybourané hmoty z jednoho obvyklého dopravního prostředku na jiný, oceňuje se tato lomená doprava v každém úseku samostatně._x000D_
</t>
  </si>
  <si>
    <t>58</t>
  </si>
  <si>
    <t>997211519</t>
  </si>
  <si>
    <t>Příplatek ZKD 1 km u vodorovné dopravy suti</t>
  </si>
  <si>
    <t>-61736914</t>
  </si>
  <si>
    <t>Vodorovná doprava suti nebo vybouraných hmot suti se složením a hrubým urovnáním, na vzdálenost Příplatek k ceně za každý další i započatý 1 km přes 1 km</t>
  </si>
  <si>
    <t>96,331*20</t>
  </si>
  <si>
    <t>59</t>
  </si>
  <si>
    <t>997211612</t>
  </si>
  <si>
    <t>Nakládání vybouraných hmot na dopravní prostředky pro vodorovnou dopravu</t>
  </si>
  <si>
    <t>1137580112</t>
  </si>
  <si>
    <t>Nakládání suti nebo vybouraných hmot na dopravní prostředky pro vodorovnou dopravu vybouraných hmot</t>
  </si>
  <si>
    <t>60</t>
  </si>
  <si>
    <t>997221615</t>
  </si>
  <si>
    <t>Poplatek za uložení na skládce (skládkovné) stavebního odpadu betonového kód odpadu 17 01 01</t>
  </si>
  <si>
    <t>-552427069</t>
  </si>
  <si>
    <t>Poplatek za uložení stavebního odpadu na skládce (skládkovné) z prostého betonu zatříděného do Katalogu odpadů pod kódem 17 01 01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</si>
  <si>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</si>
  <si>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61</t>
  </si>
  <si>
    <t>998212111</t>
  </si>
  <si>
    <t>Přesun hmot pro mosty zděné, monolitické betonové nebo ocelové v do 20 m</t>
  </si>
  <si>
    <t>-586199787</t>
  </si>
  <si>
    <t>Přesun hmot pro mosty zděné, betonové monolitické, spřažené ocelobetonové nebo kovové vodorovná dopravní vzdálenost do 100 m výška mostu do 20 m</t>
  </si>
  <si>
    <t xml:space="preserve">Poznámka k souboru cen:_x000D_
1. Ceny nelze použít pro oceňování přesunu hmot ocelových mostních konstrukcí oceňovaných cenami katalogů montážních prací; tento přesun se oceňuje individuálně._x000D_
2. Přesun betonu do mostní konstrukce je zahrnut v cenách betonáže, které obsahují i ukládku betonu do konstrukce (čerpadlem betonu nebo jeřábem s kontejnerem). U betonů je proto uvedena nulová hmotnost, tzn. že hmotnost betonů nevstupuje do výpočtu přesunu hmot._x000D_
</t>
  </si>
  <si>
    <t>62</t>
  </si>
  <si>
    <t>998212191</t>
  </si>
  <si>
    <t>Příplatek k přesunu hmot pro mosty zděné nebo monolitické za zvětšený přesun do 1000 m</t>
  </si>
  <si>
    <t>-976998968</t>
  </si>
  <si>
    <t>Přesun hmot pro mosty zděné, betonové monolitické, spřažené ocelobetonové nebo kovové Příplatek k cenám za zvětšený přesun přes přes vymezenou největší dopravní vzdálenost do 1000 m</t>
  </si>
  <si>
    <t>2020/08/01.2/LIB - SO 01 - VRN1</t>
  </si>
  <si>
    <t>VRN - Vedlejší rozpočtové náklady</t>
  </si>
  <si>
    <t xml:space="preserve">    VRN3 - Zařízení staveniště</t>
  </si>
  <si>
    <t xml:space="preserve">    VRN6 - Územní vlivy</t>
  </si>
  <si>
    <t>VRN</t>
  </si>
  <si>
    <t>Vedlejší rozpočtové náklady</t>
  </si>
  <si>
    <t>VRN3</t>
  </si>
  <si>
    <t>Zařízení staveniště</t>
  </si>
  <si>
    <t>032002000</t>
  </si>
  <si>
    <t>Vybavení staveniště</t>
  </si>
  <si>
    <t>soubor</t>
  </si>
  <si>
    <t>1024</t>
  </si>
  <si>
    <t>1683593945</t>
  </si>
  <si>
    <t>032403000</t>
  </si>
  <si>
    <t>Provizorní komunikace</t>
  </si>
  <si>
    <t>-531202675</t>
  </si>
  <si>
    <t>Poznámka k položce:_x000D_
provizorní úprava polní cesty zpevněním</t>
  </si>
  <si>
    <t>034002000</t>
  </si>
  <si>
    <t>Zabezpečení staveniště</t>
  </si>
  <si>
    <t>-2046056907</t>
  </si>
  <si>
    <t>035002000</t>
  </si>
  <si>
    <t>Pronájmy ploch, objektů</t>
  </si>
  <si>
    <t>-384592905</t>
  </si>
  <si>
    <t>039002000</t>
  </si>
  <si>
    <t>Zrušení zařízení staveniště</t>
  </si>
  <si>
    <t>-805004362</t>
  </si>
  <si>
    <t>039203000</t>
  </si>
  <si>
    <t>Úprava terénu po zrušení zařízení staveniště</t>
  </si>
  <si>
    <t>766826538</t>
  </si>
  <si>
    <t>VRN6</t>
  </si>
  <si>
    <t>Územní vlivy</t>
  </si>
  <si>
    <t>041002000</t>
  </si>
  <si>
    <t>Dozory</t>
  </si>
  <si>
    <t>hod</t>
  </si>
  <si>
    <t>-1577255900</t>
  </si>
  <si>
    <t>Poznámka k položce:_x000D_
bezpečnostní hlídka</t>
  </si>
  <si>
    <t>061002000</t>
  </si>
  <si>
    <t>Vliv klimatických podmínek</t>
  </si>
  <si>
    <t>-1374183570</t>
  </si>
  <si>
    <t>062002000</t>
  </si>
  <si>
    <t>Ztížené dopravní podmínky</t>
  </si>
  <si>
    <t>-815602364</t>
  </si>
  <si>
    <t>065002000</t>
  </si>
  <si>
    <t>Mimostaveništní doprava materiálů</t>
  </si>
  <si>
    <t>-260145895</t>
  </si>
  <si>
    <t>2020/08/02/LIB - SO 02 - Most km 121,855</t>
  </si>
  <si>
    <t>2020/08/02.1/LIB - SO 02 -  M 121,855 stavební část</t>
  </si>
  <si>
    <t>-1515166360</t>
  </si>
  <si>
    <t>1226189815</t>
  </si>
  <si>
    <t>282604112</t>
  </si>
  <si>
    <t>Injektování aktivovanými směsmi vysokotlaké vzestupné tlakem do 2 MPa</t>
  </si>
  <si>
    <t>-1176128446</t>
  </si>
  <si>
    <t>(40)*0,4</t>
  </si>
  <si>
    <t>58521113</t>
  </si>
  <si>
    <t>cement portlandský CEM I 52,5MPa</t>
  </si>
  <si>
    <t>-1564744474</t>
  </si>
  <si>
    <t>(40)*0,05</t>
  </si>
  <si>
    <t>24552555</t>
  </si>
  <si>
    <t>přísada do betonových injektáží</t>
  </si>
  <si>
    <t>kg</t>
  </si>
  <si>
    <t>CS ÚRS 2018 01</t>
  </si>
  <si>
    <t>2014330291</t>
  </si>
  <si>
    <t>"0,8% z poměru cementu" (2000/100)*0,8</t>
  </si>
  <si>
    <t>977131119</t>
  </si>
  <si>
    <t>Vrty příklepovými vrtáky D do 32 mm do cihelného zdiva nebo prostého betonu</t>
  </si>
  <si>
    <t>-488106083</t>
  </si>
  <si>
    <t>Poznámka k položce:_x000D_
Poznámka k položce: vrty rastr 1vrt/1m2 délka 0,5m. Vrty základů délka 0,6m</t>
  </si>
  <si>
    <t>"20vrtů základů " 40*1*0,6</t>
  </si>
  <si>
    <t>"20 vrtů opěr" (15*2)*1,5*0,5</t>
  </si>
  <si>
    <t>4,8*5,0*0,5*2+4,8*4,0*0,5*2 "křídla"</t>
  </si>
  <si>
    <t>Poznámka k položce:_x000D_
za křídly</t>
  </si>
  <si>
    <t>6,4*0,5*0,5*2+6,25*0,5*0,5*2 "za křídly"</t>
  </si>
  <si>
    <t>4,0*3,0*2 "otvor"</t>
  </si>
  <si>
    <t>2,0*4,0*4+2,0*2,0*4 "křídla"</t>
  </si>
  <si>
    <t>72,0*20</t>
  </si>
  <si>
    <t>3,0*2 "otvor"</t>
  </si>
  <si>
    <t>2,0*2*4+2,0*4 "křídla"</t>
  </si>
  <si>
    <t>30,0*3</t>
  </si>
  <si>
    <t>8,55*3,0*0,2</t>
  </si>
  <si>
    <t>(4,0+6,0)*0,5*5,0*0,3+(4,0+6,0)*0,5*4,0*0,3</t>
  </si>
  <si>
    <t>116640336</t>
  </si>
  <si>
    <t>-63544916</t>
  </si>
  <si>
    <t>Poznámka k položce:_x000D_
podélné trhliny klenby u čel</t>
  </si>
  <si>
    <t>451315127</t>
  </si>
  <si>
    <t>Podkladní nebo výplňová vrstva z betonu C 25/30 tl do 150 mm</t>
  </si>
  <si>
    <t>-972745649</t>
  </si>
  <si>
    <t>Podkladní a výplňové vrstvy z betonu prostého tloušťky do 150 mm, z betonu C 25/30</t>
  </si>
  <si>
    <t xml:space="preserve">Poznámka k souboru cen:_x000D_
1. Cenu lze použít pro podkladní vrstvu z prostého betonu pod základové konstrukce._x000D_
2. Příplatek řeší náklady na vícepráce při ruční ukládce pro sklon podkladní vrstvy ve svahu (skluzy u opěry)._x000D_
3. V cenách jsou započteny náklady na vlastní betonáž, rozhrnutí a případně hutnění betonu požadované konzistence, uhlazení horního povrchu podkladní vrstvy, ošetření a ochranu čerstvě uloženého betonu._x000D_
4. V cenách nejsou započteny náklady na:_x000D_
a) zhutnění podloží pod podkladní vrstvy a vyčištění základové spáry, tyto se oceňují cenami katalogu 800-2 Základy a zvláštní zakládání,_x000D_
b) podkladní vrstva ze štěrku hutněného u plošného založení, tyto se oceňují souborem cen 451 57-78 Podkladní a výplňová vrstva z kameniva,_x000D_
c) zhotovení bednění vrtací šablony pilot nebo odbourání hlav pilot ze železobetonu u základu založeného na pilotách._x000D_
</t>
  </si>
  <si>
    <t>985241110</t>
  </si>
  <si>
    <t>Plombování zdiva betonem s upěchováním včetně vybourání narušeného zdiva do 1 m3</t>
  </si>
  <si>
    <t>-854511518</t>
  </si>
  <si>
    <t>Plombování zdiva včetně vybourání narušeného zdiva betonem s upěchováním, objemu do 1 m3</t>
  </si>
  <si>
    <t xml:space="preserve">Poznámka k souboru cen:_x000D_
1. V cenách jsou započteny i náklady na odstranění narušených zdicích prvků, vyčištění a provlhčení vzniklého otvoru a zřízení i odstranění bednění._x000D_
2. V cenách -1110 a -1111 jsou započteny i náklady na pěchování uloženého betonu a jeho dodání._x000D_
3. V cenách 1210 a -1211 jsou započteny i náklady na zalití otvoru plastickou betonovou směsí včetně jejího dodání._x000D_
4. V cenách nejsou započteny náklady na trny z betonářské oceli pro zajištění spolupůsobení plomby s okolním zdivem, lze oceňovat cenami souboru cen 985 33-1 Dodatečné vlepování betonářské výztuže._x000D_
</t>
  </si>
  <si>
    <t>0,677*20</t>
  </si>
  <si>
    <t>2,915*3</t>
  </si>
  <si>
    <t>2020/08/02.2/LIB - SO 02 - VRN1</t>
  </si>
  <si>
    <t>2020/08/03/LIB - SO 03 - Propustek km 122,327</t>
  </si>
  <si>
    <t>2020/08/03.1/LIB - SO 03 - P 122,327  stavební část</t>
  </si>
  <si>
    <t xml:space="preserve">    5 - Komunikace pozemní</t>
  </si>
  <si>
    <t>1724996791</t>
  </si>
  <si>
    <t>-1226304726</t>
  </si>
  <si>
    <t>112151311</t>
  </si>
  <si>
    <t>Kácení stromu bez postupného spouštění koruny a kmene D do 0,2 m</t>
  </si>
  <si>
    <t>-738238270</t>
  </si>
  <si>
    <t>Pokácení stromu postupné bez spouštění částí kmene a koruny o průměru na řezné ploše pařezu přes 100 do 200 mm</t>
  </si>
  <si>
    <t xml:space="preserve">Poznámka k souboru cen:_x000D_
1. V cenách jsou započteny i náklady na odklizení částí kmene a větví na vzdálenost do 20 m se složením na hromady nebo naložením na dopravní prostředek._x000D_
2. V cenách nejsou započteny náklady na:_x000D_
a) odkornění kmenů, tyto práce se oceňují individuálně,_x000D_
b) odvoz ani uložení na skládku,_x000D_
c) odstranění pařezu._x000D_
3. Ceny jsou určeny pouze pro pěstební zásahy a rekonstrukce v sadovnických a krajinářských úpravách._x000D_
4.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terénu._x000D_
5. Stromy o průměru kmene na řezné ploše větší než 1500 mm se oceňují individuálně._x000D_
</t>
  </si>
  <si>
    <t>115001105</t>
  </si>
  <si>
    <t>Převedení vody potrubím DN do 600</t>
  </si>
  <si>
    <t>-60760196</t>
  </si>
  <si>
    <t>Převedení vody potrubím průměru DN přes 300 do 600</t>
  </si>
  <si>
    <t xml:space="preserve">Poznámka k souboru cen:_x000D_
1. Ceny lze použít na převedení vody na vzdálenost větší než 20 m, tedy za každý další metr přes 20 m._x000D_
2. Ceny lze použít i pro převedení vody žlaby; přitom lze použít ceny :_x000D_
a) 1101 pro žlaby rozvinutého obvodu do 0,30 m,_x000D_
b) 1102 pro žlaby rozvinutého obvodu do 0,50 m,_x000D_
c) 1103 pro žlaby rozvinutého obvodu do 0,80 m,_x000D_
d) 1104 pro žlaby rozvinutého obvodu do 1,00 m,_x000D_
e) 1105 pro žlaby rozvinutého obvodu do 2,00 m,_x000D_
f) 1106 pro žlaby rozvinutého obvodu do 3,00 m._x000D_
3. Ceny lze použít i pro ocenění výtlačného potrubí._x000D_
4. Ceny lze použít jen pro převedení vody, získané čerpáním při provádění stavebních prací._x000D_
5. V ceně jsou započteny i náklady na:_x000D_
a) montáž a demontáž potrubí nebo hadice, těsnění po dobu provozu a opotřebení hmot,_x000D_
b) podpěrné konstrukce dřevěné._x000D_
6. V ceně nejsou započteny náklady na nutné zemní práce; tyto se oceňují příslušnými cenami souborů cen této části._x000D_
</t>
  </si>
  <si>
    <t>115101202</t>
  </si>
  <si>
    <t>Čerpání vody na dopravní výšku do 10 m průměrný přítok do 1000 l/min</t>
  </si>
  <si>
    <t>-2099686496</t>
  </si>
  <si>
    <t>Čerpání vody na dopravní výšku do 10 m s uvažovaným průměrným přítokem přes 500 do 1 000 l/min</t>
  </si>
  <si>
    <t xml:space="preserve">Poznámka k souboru cen:_x000D_
1. Ceny nelze použít pro čerpání vody při snižování hladiny podzemní vody soustavou čerpacích jehel; toto snižování hladiny vody se oceňuje cenami souborů cen:_x000D_
a) 115 20-12 Čerpací jehla,_x000D_
b) 115 20-13 Montáž a demontáž zařízení čerpací a odsávací stanice,_x000D_
c) 115 20-14 Montáž, opotřebení a demontáž sběrného potrubí,_x000D_
d) 115 20-15 Montáž a demontáž odpadního potrubí,_x000D_
e) 115 20-16 Odsávání a čerpání vody sběrným potrubím._x000D_
2. V cenách jsou započteny i náklady montáž a demontáž potrubí nebo hadice v délce do 20 m. Pro převedení vody na vzdálenost větší než 20 m se použijí položky souboru cen 115 00-11 Převedení vody potrubím tohoto katalogu._x000D_
3. V cenách nejsou započteny náklady na zřízení čerpacích jímek nebo projektovaných studní:_x000D_
a) kopaných; tyto se oceňují příslušnými cenami části A03 Hloubené vykopávky._x000D_
b) vrtaných; tyto se oceňují příslušnými cenami katalogu 800-2 Zvláštní zakládání objektů._x000D_
4. Doba, po kterou nejsou čerpadla v činnosti, se neoceňuje. Výjimkou je přerušení čerpání vody na dobu do 15 minut jednotlivě; toto přerušení se od doby čerpání neodečítá._x000D_
5. Dopravní výškou vody se rozumí svislá vzdálenost mezi hladinou vody v jímce sníženou čerpáním a vodorovnou rovinou proloženou osou nejvyššího bodu výtlačného potrubí._x000D_
6. Množství jednotek se určuje v hodinách doby, po kterou je jednotlivé čerpadlo, popř. celý soubor čerpadel v činnosti._x000D_
7. Počet měrných jednotek se určí samostatně za každé čerpací místo (jámu, studnu, šachtu)._x000D_
</t>
  </si>
  <si>
    <t>737195222</t>
  </si>
  <si>
    <t>Poznámka k položce:_x000D_
pro vtokový a výtokový práh</t>
  </si>
  <si>
    <t>5,2*0,5*0,8*2</t>
  </si>
  <si>
    <t>139751101</t>
  </si>
  <si>
    <t>Vykopávky v uzavřených prostorech v hornině třídy těžitelnosti I, skupiny 1 až 3 ručně</t>
  </si>
  <si>
    <t>CS ÚRS 2020 01</t>
  </si>
  <si>
    <t>-235546121</t>
  </si>
  <si>
    <t>Vykopávka v uzavřených prostorech ručně v hornině třídy těžitelnosti I skupiny 1 až 3</t>
  </si>
  <si>
    <t xml:space="preserve">Poznámka k souboru cen:_x000D_
1. V cenách jsou započteny náklady na naložení výkopku na dopravní prostředek._x000D_
2. V cenách nejsou započteny náklady na podchycení stavebních konstrukcí a případné odvětrávání pracovního prostoru._x000D_
</t>
  </si>
  <si>
    <t>"pro uložení trouby v otvoru" 12*2*0,3</t>
  </si>
  <si>
    <t>153191121</t>
  </si>
  <si>
    <t>Zřízení těsnění hradicích stěn ze zhutněné sypaniny</t>
  </si>
  <si>
    <t>381795051</t>
  </si>
  <si>
    <t>Těsnění hradicích stěn nepropustnou hrázkou ze zhutněné sypaniny při stěně nebo nepropustnou výplní ze zhutněné sypaniny mezi stěnami zřízení</t>
  </si>
  <si>
    <t xml:space="preserve">Poznámka k souboru cen:_x000D_
1. Dodání sypaniny se oceňuje ve specifikaci._x000D_
2. V cenách -1121 a -1131 jsou započteny i náklady na potřebné přemístění sypaniny až do vzdálenosti 40 m._x000D_
3. Množství měrných jednotek se určuje v m3 zřizovaného těsnění, míru hutnění předepíše projekt._x000D_
4. Cenu lze použít pro jakoukoliv míru zhutnění._x000D_
</t>
  </si>
  <si>
    <t>Poznámka k položce:_x000D_
materiál z přebytečných nánosů</t>
  </si>
  <si>
    <t>153191131</t>
  </si>
  <si>
    <t>Odstranění těsnění hradicích stěn ze zhutněné sypaniny</t>
  </si>
  <si>
    <t>2121462028</t>
  </si>
  <si>
    <t>Těsnění hradicích stěn nepropustnou hrázkou ze zhutněné sypaniny při stěně nebo nepropustnou výplní ze zhutněné sypaniny mezi stěnami odstranění</t>
  </si>
  <si>
    <t>-17394440</t>
  </si>
  <si>
    <t>171111111</t>
  </si>
  <si>
    <t>Hutnění zeminy pro spodní stavbu železnic tl do 20 cm</t>
  </si>
  <si>
    <t>1396512239</t>
  </si>
  <si>
    <t>Hutnění zeminy pro spodní stavbu železnic tloušťky vrstvy do 20 cm</t>
  </si>
  <si>
    <t>171203113</t>
  </si>
  <si>
    <t>Uložení a hrubé rozhrnutí výkopku bez zhutnění ve svahu do 1:1</t>
  </si>
  <si>
    <t>108525225</t>
  </si>
  <si>
    <t>Uložení výkopku bez zhutnění s hrubým rozhrnutím na svahu přes 1:2 do 1:1</t>
  </si>
  <si>
    <t xml:space="preserve">Poznámka k souboru cen:_x000D_
1. Ceny jsou určeny pro ukládání výkopku objemu do 200 m3 na jednom objektu; pro ukládání výkopku přes 200 m3 lze použít ceny souboru cen 171 25 Uložení sypaniny, části A01 katalogu 800-1 Zemní práce._x000D_
2. V cenách o sklonu svahu přes 1:1 jsou uvažovány podmínky pro svahy běžně schůdné; bez použití lezeckých technik. V případě použití lezeckých technik se tyto náklady oceňují individuálně._x000D_
</t>
  </si>
  <si>
    <t>-1322174342</t>
  </si>
  <si>
    <t xml:space="preserve">Poznámka k položce:_x000D_
rozprostření přebytečné a vykopané zeminy v přilehlém svahu </t>
  </si>
  <si>
    <t>-924482366</t>
  </si>
  <si>
    <t>185803112</t>
  </si>
  <si>
    <t>Ošetření trávníku shrabáním ve svahu do 1:2</t>
  </si>
  <si>
    <t>722347204</t>
  </si>
  <si>
    <t>Ošetření trávníku jednorázové na svahu přes 1:5 do 1:2</t>
  </si>
  <si>
    <t xml:space="preserve">Poznámka k souboru cen:_x000D_
1. V cenách nejsou započteny náklady na :_x000D_
a) vypletí; tyto práce se oceňují cenami části C02 souboru cen 185 80-42 Vypletí,_x000D_
b) zalití; tyto práce se oceňují cenami části C02 souboru cen 185 80-43 Zalití rostlin vodou_x000D_
c) chemické odplevelení; tyto práce se oceňují cenami části A02 souboru cen 184 80-22 Chemické odplevelení trávníku,_x000D_
d) hnojení; tyto práce se oceňuji cenami části A02 souboru cen 184 85-11 Hnojení roztokem hnojiva nebo 185 80-21 Hnojení._x000D_
2. V cenách jsou započteny i náklady na pokosení se shrabáním, naložením shrabu na dopravní prostředek s odvezením do vzdálenosti 20 km a vyložením shrabu._x000D_
3. V cenách o sklonu svahu přes 1:1 jsou uvažovány podmínky pro svahy běžně schůdné; bez použití lezeckých technik. V případě použití lezeckých technik se tyto náklady oceňují individuálně._x000D_
</t>
  </si>
  <si>
    <t>00572474</t>
  </si>
  <si>
    <t>osivo směs travní krajinná-svahová</t>
  </si>
  <si>
    <t>1052521013</t>
  </si>
  <si>
    <t>100*0,058 'Přepočtené koeficientem množství</t>
  </si>
  <si>
    <t>274313811</t>
  </si>
  <si>
    <t>Základové pásy z betonu tř. C 25/30</t>
  </si>
  <si>
    <t>1712379839</t>
  </si>
  <si>
    <t>Základy z betonu prostého pasy betonu kamenem neprokládaného tř. C 25/30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</si>
  <si>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</t>
  </si>
  <si>
    <t xml:space="preserve">Poznámka k položce:_x000D_
vtokový a výtokový práh - dl. 5,0 m x š. 0,4 m x v. 0,8 m </t>
  </si>
  <si>
    <t>5,0*0,4*0,8*2</t>
  </si>
  <si>
    <t>274351111</t>
  </si>
  <si>
    <t>Bednění základových pasů tradiční oboustranné</t>
  </si>
  <si>
    <t>-1588252725</t>
  </si>
  <si>
    <t>Bednění základových konstrukcí pasů tradiční oboustranné</t>
  </si>
  <si>
    <t xml:space="preserve">Poznámka k souboru cen:_x000D_
1. V cenách jsou započteny i náklady na:_x000D_
a) případné nutné přepažování,_x000D_
b) odstranění bednění._x000D_
2. Výška bednění se určuje jako svislá vzdálenost mezi základovou spárou a horní hranicí základu._x000D_
</t>
  </si>
  <si>
    <t xml:space="preserve">5,0*0,8*2*2+0,4*0,8*2*2  </t>
  </si>
  <si>
    <t>274351122</t>
  </si>
  <si>
    <t>Odstranění bednění základových pasů rovného</t>
  </si>
  <si>
    <t>-122555031</t>
  </si>
  <si>
    <t>Bednění základů pasů rovné odstranění</t>
  </si>
  <si>
    <t>310201111</t>
  </si>
  <si>
    <t>Příplatek za zaoblení zdiva o vnitřním průměru do 5 m</t>
  </si>
  <si>
    <t>-893950305</t>
  </si>
  <si>
    <t>Příplatek za zaoblení zděného zdiva o vnitřním poloměru půdorysu do 5 m</t>
  </si>
  <si>
    <t xml:space="preserve">Poznámka k souboru cen:_x000D_
1. Zdivo o vnitřním poloměru přes 15 m se oceňuje jako rovné._x000D_
</t>
  </si>
  <si>
    <t>312231115</t>
  </si>
  <si>
    <t>Zdivo výplňové z cihel dl 290 mm P7 až 15 na SMS 5 MPa</t>
  </si>
  <si>
    <t>1650196049</t>
  </si>
  <si>
    <t>Zdivo z cihel pálených výplňové z cihel plných dl. 290 mm P 7 až 15, na maltu ze suché maltové směsi 5MPa</t>
  </si>
  <si>
    <t xml:space="preserve">Poznámka k souboru cen:_x000D_
1. V cenách -1155 až -1159 nejsou započteny případné náklady na:_x000D_
a) úpravu líce; tyto se oceňují cenami souboru cen 310 90-11 Úprava líce při zdění režného zdiva._x000D_
b) spárování; tyto se oceňují cenami souboru cen 62. 63-10.. Spárování vnějších ploch pohledového zdiva._x000D_
2. Cenami -2014 až -2035 Zdivo z cihel lícových se oceňuje prosté vyzdění včetně spárování zdící a spárovací maltou, kotvené lícové zdivo se oceňuje cenami souboru cen 313 23-4 . Zdivo lícové obkladové._x000D_
</t>
  </si>
  <si>
    <t>"bednění meziprostoru" 2*(2*0,3)</t>
  </si>
  <si>
    <t>451576121</t>
  </si>
  <si>
    <t>Podkladní a výplňová vrstva ze štěrkopísku tl do 200 mm</t>
  </si>
  <si>
    <t>-360327414</t>
  </si>
  <si>
    <t>Podkladní a výplňová vrstva z kameniva tloušťky do 200 mm ze štěrkopísku</t>
  </si>
  <si>
    <t xml:space="preserve">Poznámka k souboru cen:_x000D_
1. V cenách jsou započteny náklady na rozprostření podkladní nebo výplňové vrstvy na podloží, zhutnění podkladní vrstvy na požadovanou tloušťku s urovnáním povrchu vrstvy pod vrtací šablony nebo betonové základové konstrukce, případně dlažby z betonu ve svahu._x000D_
2. V cenách nejsou započteny náklady na zemní práce pro zřízení podkladní vrstvy, zhutnění podloží a odvodnění podkladní vrstvy nebo zřízení čerpací jímky základové konstrukce._x000D_
</t>
  </si>
  <si>
    <t xml:space="preserve">Poznámka k položce:_x000D_
pro odláždění </t>
  </si>
  <si>
    <t>458501112</t>
  </si>
  <si>
    <t>Výplňové klíny za opěrou z kameniva drceného hutněného po vrstvách</t>
  </si>
  <si>
    <t>-1845530670</t>
  </si>
  <si>
    <t>Výplňové klíny za opěrou z kameniva hutněného po vrstvách drceného</t>
  </si>
  <si>
    <t xml:space="preserve">Poznámka k souboru cen:_x000D_
1. V cenách jsou započteny náklady na dodání vhodného kameniva, rozprostření konstrukce zemního tělesa po vrstvách do 300 mm se zhutněním na potřebnou míru zhutnění za mostní opěrou, případné vlhčení k dosažení potřebné konzistence štěrkopísku nebo štěrkodrtě, zhutnění od 90 do 100 % Proctor Standard nebo indexu density Id 0,8 až 0,9._x000D_
2. V cenách nejsou započteny náklady na nájezdy zemních strojů na rozhrnovaní a hutnění, protože práce probíhá současně se zhotovením zemní konstrukce násypu příjezdové komunikace._x000D_
</t>
  </si>
  <si>
    <t>(7,0*2,0*1,4*0,5-pi*0,6*0,6)*2</t>
  </si>
  <si>
    <t>174111211</t>
  </si>
  <si>
    <t>Zásyp sypaninou se zhutněním do 3 m3 pro spodní stavbu železnic</t>
  </si>
  <si>
    <t>-736149260</t>
  </si>
  <si>
    <t>Zásyp sypaninou pro spodní stavbu železnic objemu do 3 m3 se zhutněním</t>
  </si>
  <si>
    <t xml:space="preserve">Poznámka k souboru cen:_x000D_
1. Ceny jsou určeny pro jakoukoliv míru zhutnění._x000D_
</t>
  </si>
  <si>
    <t>1,5*1,0*3,0*0,5+3,0*2,0*3,0*0,5+11,6*1,5*0,2</t>
  </si>
  <si>
    <t>58344169</t>
  </si>
  <si>
    <t>štěrkodrť frakce 0/32 OTP ČD</t>
  </si>
  <si>
    <t>-1123909523</t>
  </si>
  <si>
    <t>14,78*1,8</t>
  </si>
  <si>
    <t>465513156</t>
  </si>
  <si>
    <t>Dlažba svahu u opěr z upraveného lomového žulového kamene tl 200 mm do lože C 25/30 pl do 10 m2</t>
  </si>
  <si>
    <t>-613106248</t>
  </si>
  <si>
    <t>Dlažba svahu u mostních opěr z upraveného lomového žulového kamene s vyspárováním maltou MC 25, šíře spáry 15 mm do betonového lože C 25/30 tloušťky 200 mm, plochy do 10 m2</t>
  </si>
  <si>
    <t>Poznámka k položce:_x000D_
odláždění konců trub a vtoku a výtoku</t>
  </si>
  <si>
    <t>15*2</t>
  </si>
  <si>
    <t>Komunikace pozemní</t>
  </si>
  <si>
    <t>511532111</t>
  </si>
  <si>
    <t>Kolejové lože z kameniva hrubého drceného</t>
  </si>
  <si>
    <t>-2094075684</t>
  </si>
  <si>
    <t>Kolejové lože se zhutněním z kameniva hrubého drceného</t>
  </si>
  <si>
    <t xml:space="preserve">Poznámka k souboru cen:_x000D_
1. Ceny lze použít i pro:_x000D_
a) rozšířené kolejové lože mezi vyhybkami ve zhlaví nástupištních zídek, na mostech s průběžným kolejovým ložem a v tunelu,_x000D_
b) kolejové lože s úpravou žlábku pro izolované kolejové obvody._x000D_
2. V cenách nejsou započteny náklady na případné hutnění mezipražcových prostorů a za hlavami pražců._x000D_
3. Cena 511 54-2111 je určena pro zřízení kolejového lože z kameniva drobného drceného frakce 8 - 16 mm o tloušťce do 10 cm pod kolejové brzdy._x000D_
</t>
  </si>
  <si>
    <t>"normový tvar štěrkového lože" 10*0,5*2</t>
  </si>
  <si>
    <t>429171121</t>
  </si>
  <si>
    <t>Montáž přesýpaných konstrukcí z vlnitých plechů vlna do 200x55 mm rozpětí do 13 m obvod do 6 m</t>
  </si>
  <si>
    <t>-2110832652</t>
  </si>
  <si>
    <t>Montáž mostních přesýpaných konstrukcí z ocelových vlnitých plechů bez zásypu rozpětí do 13 m jakéhokoliv tvaru a jakéhokoliv typu vlny do 200 x 55 mm obvod konstrukce přes 5 do 6 m</t>
  </si>
  <si>
    <t xml:space="preserve">Poznámka k souboru cen:_x000D_
1. Přesýpané konstrukce jsou osazovány ve výkopu nebo otevřené stavební jámě, osazování se provádí jeřábem na předem upraveném stabilním stejnorodém podloží z nestmeleného kameniva nebo se konstrukce montují přímo na podloží, sestavení a montáž je dána diagramem sestavy dílů a dodávkou spojovacího materiálu - vysokopevnostních šroubů podle typu konstrukce. U otevřených obloukových konstrukcí jsou dílce ukládány na předem vybetonované podélné pásy, ve kterých jsou předem vybetonovány žlábky (cca 150 x 150 mm). Otevřené obloukové konstrukce do rozpětí 5 m se mohou kotvit na dodaný ocelový základ z vlnitého plechu – šroubovaným spojením bočních dílců se základovým plechem. Uzavřené kruhové nebo tlamové dílce se montují přímo na podloží nebo se ukládají jeřábem přímo na podkladní vrstvu únosného podloží s případným dobetonováním podélných ztužujících železobetonových žeber zajišťujících stabilitu konstrukce a s hutněním jako druhého nosného prvku přesýpaného objektu do rozpětí až 13 m._x000D_
2. Ceny lze použít pro všechny tvary konstrukcí – pro profil tlamový, kruhový, obloukový, rámový, svislou i vodorovnou elipsu._x000D_
3. V cenách nejsou započteny náklady na:_x000D_
a) dodávku dílců a spojovacího materiálu, které se oceňují zvlášť ve specifikaci. Spojovací materiál (šrouby a matice) je obsažen v ceně dodávky._x000D_
b) podkladní a vyrovnávací vrstvy z nestmeleného kameniva, které se oceňují souborem cen 451 57- . 1 Podkladní a výplňová vrstva z kameniva,_x000D_
c) základové a ztužující železobetonové pásy, která se oceňují souborem cen 270 32-2 . Základové konstrukce ze železobetonu,_x000D_
d) hydroizolace, které se oceňují podle katalogu 800-711 Izolace proti vodě, vlhkosti a plynům,_x000D_
e) krytí hydroizolace, které se oceňují souborem cen 931 99-62 Krytí hydroizolace mostní konstrukce,_x000D_
f) zemní práce zhotovení otevřené stavební jámy a zemní konstrukce přesýpaného mostního objektu ze vhodných zemin hutněných po vrstvách 150 až 200 mm na minimum 98 % Proctor Standard, které se oceňují podle katalogu 800-1 Zemní práce, případně individuálně podle druhu konstrukce._x000D_
4. Množství měrných jednotek se určuje v m délky konstrukce. Délkou se rozumí vzdálenost mezi průsečíky osy procházející těžištěm nejmenšího pravoúhlého čtyřúhelníka opsaného průřezu konstrukce a rovinami proloženými jejich koncovými řezy._x000D_
</t>
  </si>
  <si>
    <t>55314414</t>
  </si>
  <si>
    <t>trouba ocelová flexibilní Pz s polymerovanou fólií z vlnitého plechu 1200/2,0mm</t>
  </si>
  <si>
    <t>-755275318</t>
  </si>
  <si>
    <t>55314434</t>
  </si>
  <si>
    <t>spojovací prstenec Pz s polymerovanou fólií flexibilní z vlnitého plechu 1200/2,0mm</t>
  </si>
  <si>
    <t>-1743644470</t>
  </si>
  <si>
    <t>55314414.R</t>
  </si>
  <si>
    <t>-1756722061</t>
  </si>
  <si>
    <t>šikmý řez trouby DN 1200</t>
  </si>
  <si>
    <t>377381114</t>
  </si>
  <si>
    <t>Výplň za rubem obezdívky tunelu z betonu prostého tř. C 16/20</t>
  </si>
  <si>
    <t>-1268237607</t>
  </si>
  <si>
    <t>Výplň za rubem obezdívky klenby nebo opěr z betonu prostého včetně bednění a odbednění čel a odstranění minérské výdřevy tř. C 16/20</t>
  </si>
  <si>
    <t xml:space="preserve">Poznámka k souboru cen:_x000D_
1. Ceny jsou určeny pouze pro objem výplně komínů a nezaviněných nadměrných výrubů._x000D_
</t>
  </si>
  <si>
    <t>(4,6*1,5*1,2+4,6*pi*0,75*0,75*0,5)-pi*0,6*0,6*4,6</t>
  </si>
  <si>
    <t>421331491</t>
  </si>
  <si>
    <t>Příplatek k mostní předpjaté konstrukci za čerpadlo mimo dosah</t>
  </si>
  <si>
    <t>-1395375398</t>
  </si>
  <si>
    <t>Mostní předpjaté betonové nosné konstrukce deskové, klenbové, trámové, komorové Příplatek k ceně za čerpadlo mimo dosah konstrukce</t>
  </si>
  <si>
    <t xml:space="preserve">Poznámka k souboru cen:_x000D_
1. Vylehčenou konstrukcí je míněno použití kruhového průlezného profilu ztraceného bednění kotveného do konstrukce s odvodněním dna. Toto ztracené bednění je započteno v ceně 423 35-53._x000D_
2. V cenách jsou započteny náklady na kontrolu bednění, kontrolu uložení betonářské výztuže s požadovanou krycí vrstvou a trubek předpínacích kabelů, vlastní betonáž zejména čerpadlem betonu, rozhrnutí a hutnění betonu požadované konzistence bez ohledu na hustotu výztuže, uhlazení betonu horního povrchu konstrukce, ošetření a ochranu čerstvě uloženého certifikovaného betonu._x000D_
3. Příplatek k ceně betonáže lze použít, pokud je nutná manipulace s prodloužením hadice na beton mimo dosah čerpadla betonu._x000D_
4. V cenách nejsou započteny náklady na rovinnost povrchu mostní konstrukce, tyto se oceňují cenou 457 31-1191 Příplatek k ceně za rovinnost._x000D_
</t>
  </si>
  <si>
    <t>919726125</t>
  </si>
  <si>
    <t>Geotextilie pro ochranu, separaci a filtraci netkaná měrná hmotnost do 1000 g/m2</t>
  </si>
  <si>
    <t>444280414</t>
  </si>
  <si>
    <t>Geotextilie netkaná pro ochranu, separaci nebo filtraci měrná hmotnost přes 800 do 1 000 g/m2</t>
  </si>
  <si>
    <t xml:space="preserve">Poznámka k souboru cen:_x000D_
1. V cenách jsou započteny i náklady na položení a dodání geotextilie včetně přesahů._x000D_
</t>
  </si>
  <si>
    <t>Poznámka k položce:_x000D_
Ochrana trouby</t>
  </si>
  <si>
    <t>12*5</t>
  </si>
  <si>
    <t>938902206</t>
  </si>
  <si>
    <t>Čištění příkopů ručně š dna přes 400 mm objem nánosu do 0,50 m3/m</t>
  </si>
  <si>
    <t>-1967384520</t>
  </si>
  <si>
    <t>Čištění příkopů komunikací s odstraněním travnatého porostu nebo nánosu s naložením na dopravní prostředek nebo s přemístěním na hromady na vzdálenost do 20 m ručně při šířce dna přes 400 mm a objemu nánosu přes 0,30 do 0,50 m3/m</t>
  </si>
  <si>
    <t xml:space="preserve">Poznámka k souboru cen:_x000D_
1. Ceny nelze použít pro čištění příkopů zakrytých; toto čištění se oceňuje individuálně._x000D_
2. Pro volbu ceny se objem nánosu na 1 m délky příkopu určí jako podíl celkového množství nánosu všech příkopů objektu a jejich celkové délky._x000D_
3. V cenách nejsou započteny náklady na vodorovnou dopravu odstraněného materiálu, která se oceňuje cenami souboru cen 997 22-15 Vodorovná doprava suti._x000D_
</t>
  </si>
  <si>
    <t xml:space="preserve">Poznámka k položce:_x000D_
za vtokem a výtokem   </t>
  </si>
  <si>
    <t>952904151</t>
  </si>
  <si>
    <t>Čištění mostních objektů - pročištění vtoků a výtoků strojně</t>
  </si>
  <si>
    <t>1519528028</t>
  </si>
  <si>
    <t>Čištění mostních objektů pročištění vtoků a výtoků strojně</t>
  </si>
  <si>
    <t>3,0*1,5*0,4+4,5*1,5*0,2 "vtoková a výtoková část propustku"</t>
  </si>
  <si>
    <t>-1962954714</t>
  </si>
  <si>
    <t>Poznámka k položce:_x000D_
 vtok a výtok propustku včetně kamene</t>
  </si>
  <si>
    <t>2,0*1,5*0,4+3,5*1,5*0,2 "vtoková a výtoková část propustku"</t>
  </si>
  <si>
    <t>962052210</t>
  </si>
  <si>
    <t>Bourání zdiva nadzákladového ze ŽB do 1 m3</t>
  </si>
  <si>
    <t>-861602205</t>
  </si>
  <si>
    <t>Bourání zdiva železobetonového nadzákladového, objemu do 1 m3</t>
  </si>
  <si>
    <t xml:space="preserve">Poznámka k souboru cen:_x000D_
1. Bourání pilířů o průřezu přes 0,36 m2 se oceňuje cenami - 2210 a -2211 jako bourání zdiva nadzákladového železobetonového._x000D_
</t>
  </si>
  <si>
    <t>Poznámka k položce:_x000D_
odbourání říms</t>
  </si>
  <si>
    <t>4,0*0,6*0,5*2</t>
  </si>
  <si>
    <t>1382766358</t>
  </si>
  <si>
    <t>975024141</t>
  </si>
  <si>
    <t>Zřízení podepření uvolněného zdiva tl do 600 mm dřevěnou výztuhou</t>
  </si>
  <si>
    <t>1423636189</t>
  </si>
  <si>
    <t>Zřízení podepření uvolněného zdiva dřevěnou výztuhou, při tloušťce zdiva přes 450 do 600 mm</t>
  </si>
  <si>
    <t xml:space="preserve">Poznámka k souboru cen:_x000D_
1. Ceny jsou určeny pro výšku zdiva do 3 m._x000D_
2. V cenách jsou započteny i náklady na:_x000D_
a) materiál,_x000D_
b) vybourání otvorů pro provlékání vynášecích trámů a kapes pro vzpěry,_x000D_
c) vynesení podchycené konstrukce._x000D_
</t>
  </si>
  <si>
    <t>975024241</t>
  </si>
  <si>
    <t>Odstranění podepření uvolněného zdiva tl do 600 mm dřevěnou výztuhou</t>
  </si>
  <si>
    <t>-314972140</t>
  </si>
  <si>
    <t>Odstranění podepření uvolněného zdiva dřevenými výztuhami, při tloušťce zdiva přes 450 do 600 mm</t>
  </si>
  <si>
    <t>-243187890</t>
  </si>
  <si>
    <t>-1253277838</t>
  </si>
  <si>
    <t>5,903*20</t>
  </si>
  <si>
    <t>373370214</t>
  </si>
  <si>
    <t>997221625</t>
  </si>
  <si>
    <t>Poplatek za uložení na skládce (skládkovné) stavebního odpadu železobetonového kód odpadu 17 01 01</t>
  </si>
  <si>
    <t>-330613351</t>
  </si>
  <si>
    <t>Poplatek za uložení stavebního odpadu na skládce (skládkovné) z armovaného betonu zatříděného do Katalogu odpadů pod kódem 17 01 01</t>
  </si>
  <si>
    <t>997221655</t>
  </si>
  <si>
    <t>Poplatek za uložení na skládce (skládkovné) zeminy a kamení kód odpadu 17 05 04</t>
  </si>
  <si>
    <t>-1320283026</t>
  </si>
  <si>
    <t>Poplatek za uložení stavebního odpadu na skládce (skládkovné) zeminy a kamení zatříděného do Katalogu odpadů pod kódem 17 05 04</t>
  </si>
  <si>
    <t>-1142044438</t>
  </si>
  <si>
    <t>-73242910</t>
  </si>
  <si>
    <t>103,951*3</t>
  </si>
  <si>
    <t>2020/08/03.2/LIB - SO 03 - VRN1</t>
  </si>
  <si>
    <t xml:space="preserve">    VRN1 - Průzkumné, geodetické a projektové práce</t>
  </si>
  <si>
    <t xml:space="preserve">    VRN4 - Inženýrská činnost</t>
  </si>
  <si>
    <t>VRN1</t>
  </si>
  <si>
    <t>Průzkumné, geodetické a projektové práce</t>
  </si>
  <si>
    <t>012002000</t>
  </si>
  <si>
    <t>Geodetické práce</t>
  </si>
  <si>
    <t>155993192</t>
  </si>
  <si>
    <t>1134391064</t>
  </si>
  <si>
    <t>438203047</t>
  </si>
  <si>
    <t>-440552195</t>
  </si>
  <si>
    <t>1243124067</t>
  </si>
  <si>
    <t>2058435351</t>
  </si>
  <si>
    <t>-609757065</t>
  </si>
  <si>
    <t>VRN4</t>
  </si>
  <si>
    <t>Inženýrská činnost</t>
  </si>
  <si>
    <t>041903000</t>
  </si>
  <si>
    <t>Dozor jiné osoby</t>
  </si>
  <si>
    <t>-932743116</t>
  </si>
  <si>
    <t>-1276398910</t>
  </si>
  <si>
    <t>1732477219</t>
  </si>
  <si>
    <t>-1302314127</t>
  </si>
  <si>
    <t>2020/08/04/LIB - SO 04 - Most km 123,293</t>
  </si>
  <si>
    <t>2020/08/04.1/LIB - SO 04 -  M 123,293 stavební část</t>
  </si>
  <si>
    <t>-1909505734</t>
  </si>
  <si>
    <t>83,1*0,25</t>
  </si>
  <si>
    <t>-1585052330</t>
  </si>
  <si>
    <t>-125618390</t>
  </si>
  <si>
    <t>-1457245451</t>
  </si>
  <si>
    <t>613190482</t>
  </si>
  <si>
    <t>3267679</t>
  </si>
  <si>
    <t>-1808209598</t>
  </si>
  <si>
    <t>-309710230</t>
  </si>
  <si>
    <t>-1243091181</t>
  </si>
  <si>
    <t>174212101</t>
  </si>
  <si>
    <t>Zásyp jam, šachet a rýh do 30 m3 sypaninou bez zhutnění při překopech inženýrských sítí ručně</t>
  </si>
  <si>
    <t>1823506506</t>
  </si>
  <si>
    <t>Zásyp sypaninou z jakékoliv horniny při překopech inženýrských sítí ručně objemu do 30 m3 s uložením výkopku ve vrstvách bez zhutnění jam, šachet, rýh nebo kolem objektů v těchto vykopávkách</t>
  </si>
  <si>
    <t xml:space="preserve">Poznámka k souboru cen:_x000D_
1. Ceny jsou určeny pouze pro případy havárií, přeložek nebo běžných oprav inženýrských sítí._x000D_
2. Ceny nelze použít v rámci výstavby nových inženýrských sítí._x000D_
3. V cenách je započteno přemístění sypaniny ze vzdálenosti 10 m od kraje výkopu nebo zasypávaného prostoru, měřeno k těžišti skládky._x000D_
4.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5. Odklizení zbylého výkopku po provedení zásypu zářezů se šikmými stěnami pro podzemní vedení nebo zásypu jam a rýh pro podzemní vedení se oceňuje cenami souboru cen 167 Nakládání výkopku nebo sypaniny a 162 Vodorovné přemístění výkopku._x000D_
6. Rozprostření zbylého výkopku podél výkopu a nad výkopem po provedení zásypů zářezů se šikmými stěnami pro podzemní vedení nebo zásypu jam a rýh pro podzemní vedení se oceňuje cenami souborů cen 171 Uložení sypaniny do násypů._x000D_
</t>
  </si>
  <si>
    <t>Poznámka k položce:_x000D_
vyplnění zrušeného propustku nadbytečnou zeminou</t>
  </si>
  <si>
    <t>23,0*0,5*0,4</t>
  </si>
  <si>
    <t>305768798</t>
  </si>
  <si>
    <t>-1679980783</t>
  </si>
  <si>
    <t>Poznámka k položce:_x000D_
pod dlažbu</t>
  </si>
  <si>
    <t>-163077363</t>
  </si>
  <si>
    <t>1557763079</t>
  </si>
  <si>
    <t>6,2*3,0 "otvor"</t>
  </si>
  <si>
    <t>5,0*(4,0+5,0)*0,5 "výtok"</t>
  </si>
  <si>
    <t>8,0*(4,0+6,5)*0,5 "vtok"</t>
  </si>
  <si>
    <t>8,0*5,0*0,5*2+5,0*5,0*0,5*2 "křídla"</t>
  </si>
  <si>
    <t xml:space="preserve">Poznámka k položce:_x000D_
za křídly </t>
  </si>
  <si>
    <t>9,4*0,5*0,5*2+7,1*0,5*0,5*2 "za křídly"</t>
  </si>
  <si>
    <t>4,0*2,0*4+2,0*2,0*4 "křídla vpravo"</t>
  </si>
  <si>
    <t>2,0*2,0*4 "křídla vlevo"</t>
  </si>
  <si>
    <t>64,0*3,0</t>
  </si>
  <si>
    <t>2,0*2*4+2,0*4 "křídla vpravo"</t>
  </si>
  <si>
    <t>2,0*4 "křídla vlevo"</t>
  </si>
  <si>
    <t>32,0*3</t>
  </si>
  <si>
    <t>6,5*3,0*0,3</t>
  </si>
  <si>
    <t>(4,0+6,5)*0,5*13,0*0,3+(4,0+5,0)*0,5*10,0*0,3</t>
  </si>
  <si>
    <t>966008211</t>
  </si>
  <si>
    <t>Bourání odvodňovacího žlabu z betonových příkopových tvárnic š do 500 mm</t>
  </si>
  <si>
    <t>-1513257529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</si>
  <si>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</si>
  <si>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 xml:space="preserve">Poznámka k souboru cen:_x000D_
1. V cenách jsou započteny i náklady na bouráním obetonování žlabu a případné bourání betonového lože._x000D_
2. V cenách nejsou započteny náklady na zemní práce nutné při rozebírání žlabů._x000D_
3. Přemístění vybouraného materiálu na vzdálenost přes 10 m se oceňuje cenami souborů cen 997 22-1 Vodorovné přemístění vybouraných hmot._x000D_
</t>
  </si>
  <si>
    <t>Poznámka k položce:_x000D_
vybourání stávajícího propustku</t>
  </si>
  <si>
    <t>613600903</t>
  </si>
  <si>
    <t>12,44*0,8</t>
  </si>
  <si>
    <t>162878308</t>
  </si>
  <si>
    <t>Poznámka k položce:_x000D_
dolní řady opěr a lokální oprava na zdivu</t>
  </si>
  <si>
    <t>6,2*0,6*2+5,0</t>
  </si>
  <si>
    <t>-2058696490</t>
  </si>
  <si>
    <t>44,470*20</t>
  </si>
  <si>
    <t>-119041202</t>
  </si>
  <si>
    <t>150,638*3</t>
  </si>
  <si>
    <t>2020/08/04.2/LIB - SO 04 - VRN1</t>
  </si>
  <si>
    <t>2020/08/05/LIB - SO 05 - Propustek km 125,352</t>
  </si>
  <si>
    <t>2020/08/05.1/LIB - SO 05 -  P 125,352 stavební část</t>
  </si>
  <si>
    <t>Zdislava</t>
  </si>
  <si>
    <t>-1628572030</t>
  </si>
  <si>
    <t>1573638124</t>
  </si>
  <si>
    <t>-2097227411</t>
  </si>
  <si>
    <t>-725535819</t>
  </si>
  <si>
    <t>112151312</t>
  </si>
  <si>
    <t>Kácení stromu bez postupného spouštění koruny a kmene D do 0,3 m</t>
  </si>
  <si>
    <t>1113154837</t>
  </si>
  <si>
    <t>Pokácení stromu postupné bez spouštění částí kmene a koruny o průměru na řezné ploše pařezu přes 200 do 300 mm</t>
  </si>
  <si>
    <t>-1798433748</t>
  </si>
  <si>
    <t>-289805877</t>
  </si>
  <si>
    <t>-617168718</t>
  </si>
  <si>
    <t>2,5*0,5*1,2*2</t>
  </si>
  <si>
    <t>-878862962</t>
  </si>
  <si>
    <t>-419044020</t>
  </si>
  <si>
    <t>-1335052944</t>
  </si>
  <si>
    <t>-214635211</t>
  </si>
  <si>
    <t>2115369035</t>
  </si>
  <si>
    <t>-491681649</t>
  </si>
  <si>
    <t>Poznámka k položce:_x000D_
vtokový a výtokový práh (stabilizační) za křídly - výška 1,0 m, tl.0,4 m,  dl. 2,0m</t>
  </si>
  <si>
    <t>2,0*1,0*0,4*2 "vtokový a výtokový práh"</t>
  </si>
  <si>
    <t>-874897213</t>
  </si>
  <si>
    <t>-51305526</t>
  </si>
  <si>
    <t>-503071215</t>
  </si>
  <si>
    <t>2,0*0,4*5*2*0,006</t>
  </si>
  <si>
    <t>-668356040</t>
  </si>
  <si>
    <t xml:space="preserve">Poznámka k položce:_x000D_
mostlní římsy:  vpravo - tl. 50 cm, š. 50 cm v délce 4,0m _x000D_
                       vlevo    - tl. 30 cm, š. 50 cm v délce 4,0m _x000D_
_x000D_
křídelní římsy: vpravo - tl. 20 cm, š. 50 cm v délce 5,5m _x000D_
                       vlevo    - tl. 20 cm, š. 50 cm v délce 2,5m </t>
  </si>
  <si>
    <t>4,0*0,5*0,5+4,0*0,3*0,5 "mostní římsy"</t>
  </si>
  <si>
    <t>5,5*0,5*0,2*2 "křídelní římsy vpravo"</t>
  </si>
  <si>
    <t>2,5*0,5*0,2*2 "křídelní římsy vlevo"</t>
  </si>
  <si>
    <t>949041612</t>
  </si>
  <si>
    <t>2*4,0*0,6+2*4,0*0,4+4*0,5*0,5 "mostní římsy"</t>
  </si>
  <si>
    <t>4*5,5*0,3+4*0,3*0,5 "křídelní římsy"</t>
  </si>
  <si>
    <t>2043150383</t>
  </si>
  <si>
    <t>20339371</t>
  </si>
  <si>
    <t xml:space="preserve">1,6*2,3*0,1 </t>
  </si>
  <si>
    <t>1687569366</t>
  </si>
  <si>
    <t xml:space="preserve">5,5*0,5*2*2*0,006+2,5*0,5*2*2*0,006 </t>
  </si>
  <si>
    <t>-1813079797</t>
  </si>
  <si>
    <t>7*2*2 "mostní římsy"</t>
  </si>
  <si>
    <t>10*2*2+4*2*2 "křídelní římsy"</t>
  </si>
  <si>
    <t>-1482801338</t>
  </si>
  <si>
    <t>1552714817</t>
  </si>
  <si>
    <t>Poznámka k položce:_x000D_
předláždění v otvoru a mezi křídly do vzdálenosti 5 m od čel</t>
  </si>
  <si>
    <t>2*5,0*1,5*0,25 "vtok a výtok"</t>
  </si>
  <si>
    <t>1,5*19,5*0,25 "otvor"</t>
  </si>
  <si>
    <t>-1839524631</t>
  </si>
  <si>
    <t>-412399121</t>
  </si>
  <si>
    <t>536778308</t>
  </si>
  <si>
    <t>-1817619223</t>
  </si>
  <si>
    <t>2*5,0*1,5 "vtok a výtok"</t>
  </si>
  <si>
    <t>1,5*19,5 "otvor"</t>
  </si>
  <si>
    <t>63</t>
  </si>
  <si>
    <t>-1383284774</t>
  </si>
  <si>
    <t>-1258865014</t>
  </si>
  <si>
    <t>Poznámka k položce:_x000D_
pro odláždění nad čely</t>
  </si>
  <si>
    <t xml:space="preserve">2*4,0*1,5 </t>
  </si>
  <si>
    <t>1046833506</t>
  </si>
  <si>
    <t>Poznámka k položce:_x000D_
odláždění svahu ve sklonu nad oběma římsami</t>
  </si>
  <si>
    <t>583807500</t>
  </si>
  <si>
    <t>kámen lomový regulační (10t=6,5 m3)</t>
  </si>
  <si>
    <t>609752816</t>
  </si>
  <si>
    <t>Poznámka k položce:_x000D_
doplnění kamene</t>
  </si>
  <si>
    <t>64</t>
  </si>
  <si>
    <t>-172236767</t>
  </si>
  <si>
    <t>Poznámka k položce:_x000D_
předláždění  otvoru a mezi křídly do vzdálenosti 5 m od čel</t>
  </si>
  <si>
    <t>967043121</t>
  </si>
  <si>
    <t>Odsekání vrstvy vyrovnávacího betonu na nosné konstrukci mostů tl 300 mm</t>
  </si>
  <si>
    <t>333251085</t>
  </si>
  <si>
    <t>Odsekání vrstvy vyrovnávacího betonu na nosné konstrukci mostů tl. do 300 mm</t>
  </si>
  <si>
    <t>Poznámka k položce:_x000D_
vybourání navýšené betonové části v otvoru u opěr</t>
  </si>
  <si>
    <t>19,5*0,3+10,0*0,3</t>
  </si>
  <si>
    <t>1896787262</t>
  </si>
  <si>
    <t>3*(4+4)*0,28 "madla a příčle"</t>
  </si>
  <si>
    <t>6*1,1*0,32 "sloupky"</t>
  </si>
  <si>
    <t>0,25*0,25*2*6+0,02*0,25*4*6 "patky na sloupky"</t>
  </si>
  <si>
    <t>-1747402301</t>
  </si>
  <si>
    <t>3*(4+4)*6,4*0,001</t>
  </si>
  <si>
    <t>-646188054</t>
  </si>
  <si>
    <t>Poznámka k položce:_x000D_
sloupky 2x 3 kusy</t>
  </si>
  <si>
    <t>6*1,1*11,9*0,001</t>
  </si>
  <si>
    <t>-1286487760</t>
  </si>
  <si>
    <t>6*0,25*0,25*0,02*7,850</t>
  </si>
  <si>
    <t>1225518095</t>
  </si>
  <si>
    <t>Poznámka k položce:_x000D_
délka 2x 4 m</t>
  </si>
  <si>
    <t>4,0+4,0</t>
  </si>
  <si>
    <t>76328347</t>
  </si>
  <si>
    <t>Poznámka k položce:_x000D_
délka 2x 4 m na nové mostní římsy</t>
  </si>
  <si>
    <t>1529831273</t>
  </si>
  <si>
    <t>3,5*6,0*0,5*2+3,5*2,0*0,5*2 "křídla"</t>
  </si>
  <si>
    <t>413882520</t>
  </si>
  <si>
    <t>5,5*0,5*0,5*2+2,5*0,5*0,5*2 "za křídly"</t>
  </si>
  <si>
    <t>4,0*0,5*0,5+4,0*0,5*0,5 "za římsami"</t>
  </si>
  <si>
    <t>-1642042929</t>
  </si>
  <si>
    <t>2,0*2,0*4 "křídla"</t>
  </si>
  <si>
    <t>2,0*2,0*2 "čela"</t>
  </si>
  <si>
    <t>-874977010</t>
  </si>
  <si>
    <t>24,0*5</t>
  </si>
  <si>
    <t>917143581</t>
  </si>
  <si>
    <t>566611308</t>
  </si>
  <si>
    <t>2,0*4 "křídla"</t>
  </si>
  <si>
    <t>2,0*2 "čela"</t>
  </si>
  <si>
    <t>-458876314</t>
  </si>
  <si>
    <t>12,0*5</t>
  </si>
  <si>
    <t>-208109858</t>
  </si>
  <si>
    <t>362021622</t>
  </si>
  <si>
    <t>Poznámka k položce:_x000D_
včetně kamene</t>
  </si>
  <si>
    <t>19,5*1,5*0,4</t>
  </si>
  <si>
    <t>-836227645</t>
  </si>
  <si>
    <t>Poznámka k položce:_x000D_
včetně vegetace a kamene, pročištění až za konec křídel</t>
  </si>
  <si>
    <t>1,5*5,0*0,4*2</t>
  </si>
  <si>
    <t>-1849446943</t>
  </si>
  <si>
    <t>Poznámka k položce:_x000D_
základové patky stávajícího zábradlí vpravo</t>
  </si>
  <si>
    <t>-1614431345</t>
  </si>
  <si>
    <t>Poznámka k položce:_x000D_
stávající zábradlí vpravo</t>
  </si>
  <si>
    <t>-1252920463</t>
  </si>
  <si>
    <t>3,5*2,0*0,5*2 "křídla vlevo"</t>
  </si>
  <si>
    <t>3,5*6,0*0,5*2 "křídla vpravo"</t>
  </si>
  <si>
    <t>((2,5+3,5)*0,5*3,5-1,5*1,25-pi*0,75*0,75*0,5)*2 "čela "</t>
  </si>
  <si>
    <t>19,5*1,25*2 "opěry"</t>
  </si>
  <si>
    <t>pi*0,75*19,5"klenba"</t>
  </si>
  <si>
    <t>1153676771</t>
  </si>
  <si>
    <t>Poznámka k položce:_x000D_
porušené spáry (cca 40 % plochy zdiva)</t>
  </si>
  <si>
    <t>69,09*0,8</t>
  </si>
  <si>
    <t>840768021</t>
  </si>
  <si>
    <t>Poznámka k položce:_x000D_
50% plochy zdiva</t>
  </si>
  <si>
    <t>138,179*0,5</t>
  </si>
  <si>
    <t>-1562173450</t>
  </si>
  <si>
    <t>Poznámka k položce:_x000D_
u čel na klenbě a opěrách: délka prutu 8 m  ob jednu spáru a konce ve věnci přehnout do čela - 0,5m v počtu 9 ks - přes podélné trhliny na klenbě_x000D_
na klenbě a opěrách přes střed konstrukce: délka prutu 8 m  ob jednu spáru  v počtu 9 ks - přes podélné trhliny na klenbě</t>
  </si>
  <si>
    <t>8,0*9*3</t>
  </si>
  <si>
    <t>-317779120</t>
  </si>
  <si>
    <t>667727338</t>
  </si>
  <si>
    <t>37,553*20</t>
  </si>
  <si>
    <t>-1708254841</t>
  </si>
  <si>
    <t>-1783947931</t>
  </si>
  <si>
    <t>-1922517824</t>
  </si>
  <si>
    <t>1495161269</t>
  </si>
  <si>
    <t>129,254*3</t>
  </si>
  <si>
    <t>2020/08/05.2/LIB - SO 05 - VRN1</t>
  </si>
  <si>
    <t>2136348629</t>
  </si>
  <si>
    <t>-1907948767</t>
  </si>
  <si>
    <t>-1513487101</t>
  </si>
  <si>
    <t>-409679605</t>
  </si>
  <si>
    <t>562368554</t>
  </si>
  <si>
    <t>-47352624</t>
  </si>
  <si>
    <t>1229199977</t>
  </si>
  <si>
    <t>1110070782</t>
  </si>
  <si>
    <t>1660838207</t>
  </si>
  <si>
    <t>2020/08/06/LIB - SO 06 - Most km 125,856</t>
  </si>
  <si>
    <t>2020/08/06.1/LIB - SO 06 -  M 125,856 stavební část</t>
  </si>
  <si>
    <t xml:space="preserve">    8 - Trubní vedení</t>
  </si>
  <si>
    <t>-1394897123</t>
  </si>
  <si>
    <t>-497995125</t>
  </si>
  <si>
    <t>-2004138348</t>
  </si>
  <si>
    <t>134706501</t>
  </si>
  <si>
    <t>544453680</t>
  </si>
  <si>
    <t>1992155326</t>
  </si>
  <si>
    <t>1854856387</t>
  </si>
  <si>
    <t>-1944295723</t>
  </si>
  <si>
    <t>Poznámka k položce:_x000D_
pro odvodnění za křídly vlevo</t>
  </si>
  <si>
    <t>5,0*0,5*0,5</t>
  </si>
  <si>
    <t>-709702216</t>
  </si>
  <si>
    <t xml:space="preserve">Poznámka k položce:_x000D_
výkopek pro žlab a odstranění valu </t>
  </si>
  <si>
    <t>1545064171</t>
  </si>
  <si>
    <t>-1368105395</t>
  </si>
  <si>
    <t>-1309363096</t>
  </si>
  <si>
    <t xml:space="preserve">Poznámka k položce:_x000D_
křídelní římsy: vpravo - tl. 20 cm, š. 50 cm v délce 6,5m _x000D_
                       vlevo    - tl. 20 cm, š. 50 cm v délce 5,0m </t>
  </si>
  <si>
    <t xml:space="preserve">6,5*0,5*0,2*2+5,0*0,5*0,2*2 </t>
  </si>
  <si>
    <t>-767182337</t>
  </si>
  <si>
    <t>2*5,0*0,2+2*6,5*0,2+4*0,5*0,2</t>
  </si>
  <si>
    <t>1061619482</t>
  </si>
  <si>
    <t>-968089706</t>
  </si>
  <si>
    <t>Poznámka k položce:_x000D_
KARI sítě pro křídelní římsy</t>
  </si>
  <si>
    <t xml:space="preserve">2,3*2,3*0,1 </t>
  </si>
  <si>
    <t>355341111</t>
  </si>
  <si>
    <t>Žlaby stok z betonu tř. C 25/30 tětivy délky do 500 mm otevřený výkop</t>
  </si>
  <si>
    <t>-1632571555</t>
  </si>
  <si>
    <t>Stokové žlaby z betonu tř. C 25/30 v otevřeném výkopu nebo stoce tětivy délky do 500 mm</t>
  </si>
  <si>
    <t xml:space="preserve">Poznámka k souboru cen:_x000D_
1. V cenách jsou započteny i náklady na zatření povrchů žlabů ocelovým hladítkem. žlabů ocelovým hladítkem._x000D_
</t>
  </si>
  <si>
    <t>0,4*0,5*4,0</t>
  </si>
  <si>
    <t>434563386</t>
  </si>
  <si>
    <t>Poznámka k položce:_x000D_
 usazení dvojic kotev po 0,5m do kamenné zdi křídel pro svázání s novými ŽB římsami</t>
  </si>
  <si>
    <t>6*2*2+7*2*2</t>
  </si>
  <si>
    <t>-446421795</t>
  </si>
  <si>
    <t>423951111</t>
  </si>
  <si>
    <t>Dočasné konstrukce trámové ze dřeva hraněného - zřízení</t>
  </si>
  <si>
    <t>-299205481</t>
  </si>
  <si>
    <t>Dočasné konstrukce trámové ze dřeva hraněného zřízení</t>
  </si>
  <si>
    <t xml:space="preserve">Poznámka k souboru cen:_x000D_
1. V cenách jsou započteny i náklady na opotřebení dřeva s odpovídajícím počtem užití._x000D_
2. V cenách jsou započteny náklady na vytvoření tesařské prostorové nosné konstrukce trámových nosníků pro silniční mostovku nebo lávku pro pěší dočasného charakteru, dodávku měkkého dřeva a spojovacího materiálu, osazení dílců ručně a jeřábem, ukotvení ke spodní stavbě, kontrolu stability mostní stavby._x000D_
3. V cenách nejsou započteny náklady na:_x000D_
a) impregnaci a nátěr konstrukce, tyto se oceňují cenami katalogu 800-783 Nátěry,_x000D_
b) dřevěné opěry a pilíře mostů a lávek s dodávkou dřeva, tyto se oceňují souborem cen 334 95- . 1 Podpěrné skruže dočasné ze dřeva.,_x000D_
c) desku mostovky nebo lávku trvalého charakteru, tyto se oceňují souborem cen 421 95- . . Dřevěné deskové mostní nosné konstrukce,_x000D_
d) dřevěné zábradlí dočasné, tyto se oceňují souborem cen 348 18- . . Zábradlí mostní dřevěné._x000D_
</t>
  </si>
  <si>
    <t>Poznámka k položce:_x000D_
 konstrukce pro zapažení a zapření při přezdívání opěr</t>
  </si>
  <si>
    <t>4,64*3,3*2,65*0,25</t>
  </si>
  <si>
    <t>423952111</t>
  </si>
  <si>
    <t>Dočasné konstrukce trámové ze dřeva hraněného - odstranění</t>
  </si>
  <si>
    <t>-1939100389</t>
  </si>
  <si>
    <t>Dočasné konstrukce trámové ze dřeva hraněného odstranění</t>
  </si>
  <si>
    <t>Trubní vedení</t>
  </si>
  <si>
    <t>1409248368</t>
  </si>
  <si>
    <t>1281410936</t>
  </si>
  <si>
    <t>Poznámka k položce:_x000D_
odláždění vlevo u odvodnění komunikace</t>
  </si>
  <si>
    <t>3,0*4,0 "usazovací prostor před štěrbinovým žlabem"</t>
  </si>
  <si>
    <t>2,0*2,0 "horská vpusť za štěrbinovým žlabem"</t>
  </si>
  <si>
    <t>1595022342</t>
  </si>
  <si>
    <t>Poznámka k položce:_x000D_
žlab a šachta</t>
  </si>
  <si>
    <t>4,5*0,6 "žlab, šachta"</t>
  </si>
  <si>
    <t>174111311</t>
  </si>
  <si>
    <t>Zásyp sypaninou se zhutněním přes 3 m3 pro spodní stavbu železnic</t>
  </si>
  <si>
    <t>-684607511</t>
  </si>
  <si>
    <t>Zásyp sypaninou pro spodní stavbu železnic objemu přes 3 m3 se zhutněním</t>
  </si>
  <si>
    <t>Poznámka k položce:_x000D_
zásyp pod dlažbu, žlab a šachtu</t>
  </si>
  <si>
    <t>4,5*0,7*0,15 "žlab, šachta"</t>
  </si>
  <si>
    <t>16,0*0,1 "dlažba"</t>
  </si>
  <si>
    <t>58331200</t>
  </si>
  <si>
    <t>štěrkopísek netříděný zásypový</t>
  </si>
  <si>
    <t>653712736</t>
  </si>
  <si>
    <t>2,073*1,8</t>
  </si>
  <si>
    <t>3,731*2 'Přepočtené koeficientem množství</t>
  </si>
  <si>
    <t>894204161</t>
  </si>
  <si>
    <t>Žlaby šachet průřezu o poloměru do 500 mm z betonu prostého tř. C 25/30</t>
  </si>
  <si>
    <t>-446607874</t>
  </si>
  <si>
    <t>Ostatní konstrukce na trubním vedení z prostého betonu žlaby šachet z prostého betonu tř. C 25/30, průřezu o poloměru do 500 mm</t>
  </si>
  <si>
    <t xml:space="preserve">Poznámka k souboru cen:_x000D_
1. Bednění stěny šachet se oceňuje cenami souboru cen 894 50-.. Bednění konstrukcí na trubním vedení této části katalogu._x000D_
2. Bednění žlabu se oceňuje cenami souboru cen 351 35-11 Vnitřní bednění spodní části stok části A 03._x000D_
</t>
  </si>
  <si>
    <t>Poznámka k položce:_x000D_
montáž štěrbinového žlabu</t>
  </si>
  <si>
    <t>4,0*0,4*0,5</t>
  </si>
  <si>
    <t>59228434</t>
  </si>
  <si>
    <t>žlab štěrbinový betonový s roštem 400x500x2000mm</t>
  </si>
  <si>
    <t>-160762656</t>
  </si>
  <si>
    <t>894212131</t>
  </si>
  <si>
    <t>Šachty kanalizační čtvercové z prostého betonu na potrubí DN 350 nebo 400 dno beton tř. C 25/30</t>
  </si>
  <si>
    <t>-780153134</t>
  </si>
  <si>
    <t>Šachty kanalizační z prostého betonu výšky vstupu do 1,50 m čtvercové s obložením dna betonem tř. C 25/30, na potrubí DN 350 nebo 400</t>
  </si>
  <si>
    <t xml:space="preserve">Poznámka k souboru cen:_x000D_
1. Příplatek k ceně šachet kruhových, čtvercových a obdélníkových za každých dalších i započatých 0,60 m výšky vstupu se oceňuje cenou 894 11-8001 této části katalogu._x000D_
2. V cenách jsou započteny i náklady na montáž a dodávku stupadel._x000D_
3. V cenách nejsou započteny náklady na:_x000D_
a) podkladní desku z betonu prostého; toto se oceňuje cenou 452 3.-.1.. Podkladní deska z betonu prostého, části A 01 tohoto katalogu,_x000D_
b) osazení litinových poklopů; tyto se oceňují cenami souboru cen 899 10- . 1 Osazení poklopů litinových a ocelových včetně rámů části A 01 tohoto katalogu,_x000D_
c) podkladní prstence; tyto se oceňují cenami souboru cen 452 38- . 1 Podkladní a vyrovnávací konstrukce z betonu části A 01 tohoto katalogu._x000D_
4. Pro výpočet přesunu hmot se celková hmotnost položky sníží o hmotnost betonu, pokud je beton dodáván přímo na místo zabudování nebo do prostoru technologické manipulace._x000D_
</t>
  </si>
  <si>
    <t>895931111</t>
  </si>
  <si>
    <t>Vpusti kanalizačních horské z betonu prostého C12/15 velikosti 1200/600 mm</t>
  </si>
  <si>
    <t>1289006747</t>
  </si>
  <si>
    <t>Vpusti kanalizační horské z betonu prostého tř. C 12/15 velikosti 1200/600 mm</t>
  </si>
  <si>
    <t xml:space="preserve">Poznámka k souboru cen:_x000D_
1. V cenách jsou započteny i náklady na podkladní desku z betonu tř. C 12/15._x000D_
2. V cenách nejsou započteny náklady na:_x000D_
a) litinové mříže; osazení mříží se oceňuje cenami souboru cen 899 20- . 1 Osazení mříží litinových včetně rámů a košů na bahno části A 01 tohoto katalogu; dodání mříží se oceňuje ve specifikaci,_x000D_
b) podkladní prstence; tyto se oceňují cenami souboru cen 452 38- . 1 Podkladní a vyrovnávací konstrukce z betonu části A 01 tohoto katalogu._x000D_
3. Pro výpočet přesunu hmot se celková hmotnost položky sníží o hmotnost betonu, pokud je beton dodáván přímo na místo zabudování nebo do prostoru technologické manipulace._x000D_
</t>
  </si>
  <si>
    <t>59212814</t>
  </si>
  <si>
    <t>vpusť prahová betonová železniční odvodňovací 975x1050x623mm</t>
  </si>
  <si>
    <t>-1837782855</t>
  </si>
  <si>
    <t>899203112</t>
  </si>
  <si>
    <t>Osazení mříží litinových včetně rámů a košů na bahno pro třídu zatížení B12, C250</t>
  </si>
  <si>
    <t>611494182</t>
  </si>
  <si>
    <t>Osazení mříží litinových včetně rámů a košů na bahno pro třídu zatížení B125, C250</t>
  </si>
  <si>
    <t xml:space="preserve">Poznámka k souboru cen:_x000D_
1. V cenách nejsou započteny náklady na dodání mříží, rámů a košů na bahno; tyto náklady se oceňují ve specifikaci._x000D_
</t>
  </si>
  <si>
    <t>28661938</t>
  </si>
  <si>
    <t>mříž litinová 600/40T, 420X620 D400</t>
  </si>
  <si>
    <t>-2018793585</t>
  </si>
  <si>
    <t>Poznámka k položce:_x000D_
vpusť</t>
  </si>
  <si>
    <t>55242320</t>
  </si>
  <si>
    <t>mříž vtoková litinová plochá 500x500mm</t>
  </si>
  <si>
    <t>633804563</t>
  </si>
  <si>
    <t>Poznámka k položce:_x000D_
šachta</t>
  </si>
  <si>
    <t>312362021</t>
  </si>
  <si>
    <t>Výztuž výplňových zdí svařovanými sítěmi Kari</t>
  </si>
  <si>
    <t>-1831313396</t>
  </si>
  <si>
    <t>Výztuž nadzákladových zdí výplňových svislých nebo odkloněných od svislice, rovných nebo oblých ze svařovaných sítí z drátů typu KARI</t>
  </si>
  <si>
    <t>Poznámka k položce:_x000D_
pro opěry do podkladní vrstvy na vyztužení zdiva před přizděním nového kamene</t>
  </si>
  <si>
    <t>24,592*0,2*2,3*0,1</t>
  </si>
  <si>
    <t>451315136</t>
  </si>
  <si>
    <t>Podkladní nebo výplňová vrstva z betonu C 20/25 tl do 200 mm</t>
  </si>
  <si>
    <t>1615479243</t>
  </si>
  <si>
    <t>Podkladní a výplňové vrstvy z betonu prostého tloušťky do 200 mm, z betonu C 20/25</t>
  </si>
  <si>
    <t xml:space="preserve">Poznámka k položce:_x000D_
pro přezdívání opěr </t>
  </si>
  <si>
    <t>4,64*2,65*2 "opěry"</t>
  </si>
  <si>
    <t>-1715653419</t>
  </si>
  <si>
    <t>Poznámka k položce:_x000D_
za křídly a pod křídly</t>
  </si>
  <si>
    <t>5,5*0,5*0,5*2+6,5*0,5*0,5*2+2,0 "za křídly"</t>
  </si>
  <si>
    <t>7,0*1,0*0,75 "val na konci křídel vlevo"</t>
  </si>
  <si>
    <t>-1429490591</t>
  </si>
  <si>
    <t>4,64*2,0*2 "otvor"</t>
  </si>
  <si>
    <t>4,0*2,0*4 +2,0*2,0*2 "křídla"</t>
  </si>
  <si>
    <t>948060746</t>
  </si>
  <si>
    <t>58,560*15</t>
  </si>
  <si>
    <t>1563516356</t>
  </si>
  <si>
    <t>-183649410</t>
  </si>
  <si>
    <t>4,64*2 "otvor"</t>
  </si>
  <si>
    <t>2,0*4 +2,0*2 "křídla"</t>
  </si>
  <si>
    <t>-95300328</t>
  </si>
  <si>
    <t>21,28*10</t>
  </si>
  <si>
    <t>-876995689</t>
  </si>
  <si>
    <t>712315115</t>
  </si>
  <si>
    <t>4,6*3,5*0,3</t>
  </si>
  <si>
    <t>654239693</t>
  </si>
  <si>
    <t>Poznámka k položce:_x000D_
za čelem vpravo</t>
  </si>
  <si>
    <t>(4,0+5,0)*0,5*6,0*0,2</t>
  </si>
  <si>
    <t>-1829849411</t>
  </si>
  <si>
    <t>Vrty příklepovými vrtáky do cihelného zdiva nebo prostého betonu průměru přes 28 do 32 mm</t>
  </si>
  <si>
    <t xml:space="preserve">Poznámka k souboru cen:_x000D_
1. V cenách jsou započteny i náklady na rozměření, vrtání vrtacím kladivem a opotřebení příklepových vrtáků._x000D_
</t>
  </si>
  <si>
    <t>Poznámka k položce:_x000D_
pro injektáž opěr 30 vrtů do hloubky 1,2m</t>
  </si>
  <si>
    <t>3*5*1,2*2 "opěry"</t>
  </si>
  <si>
    <t>282601112</t>
  </si>
  <si>
    <t>Injektování vrtů vysokotlaké vzestupné s jednoduchým obturátorem tlakem do 2 MPa</t>
  </si>
  <si>
    <t>-2059750100</t>
  </si>
  <si>
    <t>Injektování s jednoduchým obturátorem nebo bez obturátoru vzestupné, tlakem přes 0,60 do 2,0 MPa</t>
  </si>
  <si>
    <t xml:space="preserve">Poznámka k souboru cen:_x000D_
1. Ceny nelze použít pro injektování:_x000D_
a) mikropilot a kotev; toto injektování se oceňuje cenami souboru cen 28. 60-21 Injektování povrchové s dvojitým obturátorem mikropilot nebo kotev,_x000D_
b) aktivovanou maltou; toto injektování se oceňuje cenami souboru cen 28. 60-41 Injektování aktivovanými směsmi,_x000D_
c) vysokotlaké s dvojitým obturátorem; toto injektování se oceňuje cenami souboru cen 282 60-31 Injektování vysokotlaké s dvojitým obturátorem,_x000D_
d) organickými pryskyřicemi neředitelnými vodou; toto injektování se oceňuje cenami souboru cen 282 60-51 Injektování povrchové vysokotlaké pryskyřicemi neředitelnými vodou,_x000D_
e) živicemi za tepla; toto injektování se oceňuje individuálně,_x000D_
f) tryskové; tato injektáž se oceňuje cenami souboru cen 282 61-21 Trysková injektáž vrtů vzestupná._x000D_
2. Ceny nelze použít pro vysokotlaké injektování injekční stanicí s automatickou registrací parametrů; toto injektování se oceňuje cenami souboru cen 282 60-31 Injektování vysokotlaké s dvojitým obturátorem._x000D_
3. Rozhodující pro volbu ceny podle výšky tlaku je maximální tlak na jednom vrtu._x000D_
4. Cena -1129 Příplatek za injektování organickými pryskyřicemi nelze použít pro vodní zkoušky vrtů._x000D_
</t>
  </si>
  <si>
    <t>Poznámka k položce:_x000D_
opěry v rastru 1,0x1,0 m - po celé ploše dříku opěr</t>
  </si>
  <si>
    <t>5*3*2*1,0</t>
  </si>
  <si>
    <t>585211130</t>
  </si>
  <si>
    <t>1609239515</t>
  </si>
  <si>
    <t>4,64*2,65*1,2*1,5*0,20*2</t>
  </si>
  <si>
    <t>985132111</t>
  </si>
  <si>
    <t>Očištění ploch líce kleneb a podhledů tlakovou vodou</t>
  </si>
  <si>
    <t>1655820712</t>
  </si>
  <si>
    <t>Poznámka k položce:_x000D_
po přezdění opěr a křídel,  injektáži a spárování</t>
  </si>
  <si>
    <t>2,65*4,64*2 "opěry"</t>
  </si>
  <si>
    <t>pi*1,65*(4,64+2*0,58) "klenba"</t>
  </si>
  <si>
    <t>4,5*4,5*0,5*2+5,5*5,0*0,5*2 "křídla"</t>
  </si>
  <si>
    <t>-1963487932</t>
  </si>
  <si>
    <t>Poznámka k položce:_x000D_
klenba -10% plochy zdiva</t>
  </si>
  <si>
    <t>pi*1,65*(4,64+2*0,58)*0,1 "klenba"</t>
  </si>
  <si>
    <t>985222111</t>
  </si>
  <si>
    <t>Sbírání a třídění kamene ručně ze suti s očištěním</t>
  </si>
  <si>
    <t>-402652310</t>
  </si>
  <si>
    <t>Sbírání a třídění kamene nebo cihel ručně ze suti s očištěním kamene</t>
  </si>
  <si>
    <t xml:space="preserve">Poznámka k souboru cen:_x000D_
1. Množství měrných jednotek se určuje v m3 nasbíraného kamene nebo cihel._x000D_
2. V ceně jsou započteny i náklady na:_x000D_
a) očištění sebraného kamene nebo cihel od zeminy a jiných nečistot, včetně ostříkání tlakovou vodou,_x000D_
b) vodorovné přemístění sesbíraných kamenů nebo na vzdálenost do 20 m,_x000D_
c) uložení očištěného kamene nebo cihel do figur nebo jeho naložení na dopravní prostředek._x000D_
</t>
  </si>
  <si>
    <t>985223210</t>
  </si>
  <si>
    <t>Přezdívání kamenného zdiva do aktivované malty do 1 m3</t>
  </si>
  <si>
    <t>1319428687</t>
  </si>
  <si>
    <t>Přezdívání zdiva do aktivované malty kamenného, objemu do 1 m3</t>
  </si>
  <si>
    <t xml:space="preserve">Poznámka k souboru cen:_x000D_
1. V cenách jsou započteny náklady na odstranění narušených zdicích prvků a jejich postupnou náhradu prvky novými._x000D_
2. V cenách nejsou započteny náklady na:_x000D_
a) dodávku zdicích prvků; tato dodávka se oceňuje ve specifikaci,_x000D_
b) fixování okolního zdiva např. vyklínováním, rozepřením, apod.,_x000D_
c) spárování zdiva, které se oceňuje cenami souborů cen 985 23-11 Spárování zdiva hloubky do 40 mm nebo 985 23-21 Hloubkové spárování zdiva hloubky do 80 mm._x000D_
</t>
  </si>
  <si>
    <t>Poznámka k položce:_x000D_
přezdění křídel a opěr</t>
  </si>
  <si>
    <t>2,65*4,64*0,4*2 "opěry"</t>
  </si>
  <si>
    <t>4,5*4,5*0,5*0,4*2+5,5*5,0*0,5*0,4*2 "křídla"</t>
  </si>
  <si>
    <t>583810860</t>
  </si>
  <si>
    <t>kámen lomový upravený štípaný (80, 40, 20 cm) pískovec</t>
  </si>
  <si>
    <t>-1000955594</t>
  </si>
  <si>
    <t>Poznámka k položce:_x000D_
nový kámen pro zdění</t>
  </si>
  <si>
    <t>(4,5*4,5*0,5*0,4*2+5,5*5,0*0,5*0,4*2)*2,7 "křídla"</t>
  </si>
  <si>
    <t>2,65*4,64*0,4*2*2,7 "opěry"</t>
  </si>
  <si>
    <t>-2097104780</t>
  </si>
  <si>
    <t>Poznámka k položce:_x000D_
křídla a opěry 100%, lokálně klenba 10% plochy zdiva</t>
  </si>
  <si>
    <t>-1684626078</t>
  </si>
  <si>
    <t xml:space="preserve">Poznámka k položce:_x000D_
klenba: délka prutu 6 m  ob jednu spáru a konce ve věnci přehnout do čela - 0,7m v počtu 11 ks </t>
  </si>
  <si>
    <t>6,0*11 "klenba"</t>
  </si>
  <si>
    <t>-964491101</t>
  </si>
  <si>
    <t>-1008734227</t>
  </si>
  <si>
    <t>77,686*20</t>
  </si>
  <si>
    <t>-58012625</t>
  </si>
  <si>
    <t>-881766206</t>
  </si>
  <si>
    <t>-1262831310</t>
  </si>
  <si>
    <t>1804101207</t>
  </si>
  <si>
    <t>170,795*3</t>
  </si>
  <si>
    <t>2020/08/06.2/LIB - SO 06 - VRN1</t>
  </si>
  <si>
    <t>1992385966</t>
  </si>
  <si>
    <t>-1434515214</t>
  </si>
  <si>
    <t>1885290732</t>
  </si>
  <si>
    <t>-586475019</t>
  </si>
  <si>
    <t>-565415887</t>
  </si>
  <si>
    <t>1078257838</t>
  </si>
  <si>
    <t>1460558035</t>
  </si>
  <si>
    <t>911542072</t>
  </si>
  <si>
    <t>860896836</t>
  </si>
  <si>
    <t>2020/08/07/LIB - SO 07 - Most km 126,617</t>
  </si>
  <si>
    <t>2020/08/07.1/LIB - SO 07 -  M 126,617 stavební část</t>
  </si>
  <si>
    <t>-1572413182</t>
  </si>
  <si>
    <t>1413215123</t>
  </si>
  <si>
    <t>-2100900023</t>
  </si>
  <si>
    <t>Poznámka k položce:_x000D_
za křídlem KL2</t>
  </si>
  <si>
    <t>-1683812431</t>
  </si>
  <si>
    <t xml:space="preserve">Poznámka k položce:_x000D_
úplné odstranění pařezu s kořeny </t>
  </si>
  <si>
    <t>1936720112</t>
  </si>
  <si>
    <t>7,0*1,0*0,5*2 "vtokový a výtokový práh"</t>
  </si>
  <si>
    <t>-436765699</t>
  </si>
  <si>
    <t>-1977608380</t>
  </si>
  <si>
    <t>615551229</t>
  </si>
  <si>
    <t>472022738</t>
  </si>
  <si>
    <t>Poznámka k položce:_x000D_
vtokový a výtokový práh mezi křídly - výška 1,0 m, tl.0,4 m,  dl. 6,8m</t>
  </si>
  <si>
    <t>6,8*1,0*0,4*2 "vtokový a výtokový práh"</t>
  </si>
  <si>
    <t>491456801</t>
  </si>
  <si>
    <t>1305523038</t>
  </si>
  <si>
    <t>-1517150854</t>
  </si>
  <si>
    <t>5,44*2,4*0,1</t>
  </si>
  <si>
    <t>-994275578</t>
  </si>
  <si>
    <t xml:space="preserve">Poznámka k položce:_x000D_
křídelní římsy: vpravo - tl. 20 cm, š. 50 cm v délce 7,0m _x000D_
                       vlevo    - tl. 20 cm, š. 50 cm v délce 6,0m </t>
  </si>
  <si>
    <t xml:space="preserve">6,0*0,5*0,2*2+7,0*0,5*0,2*2 </t>
  </si>
  <si>
    <t>-2038825323</t>
  </si>
  <si>
    <t>2*7,0*0,2+2*6,0*0,2+4*0,5*0,2</t>
  </si>
  <si>
    <t>1375643518</t>
  </si>
  <si>
    <t>281885197</t>
  </si>
  <si>
    <t xml:space="preserve">(7,0+6,0)*0,5*2*2*0,006 </t>
  </si>
  <si>
    <t>-921628845</t>
  </si>
  <si>
    <t>Poznámka k položce:_x000D_
 usazení dvojic kotev po 0,5m do kamenné zdi křídel pro svázání s novou ŽB římsou</t>
  </si>
  <si>
    <t>7*2*2+8*2*2</t>
  </si>
  <si>
    <t>-703846397</t>
  </si>
  <si>
    <t>1661153098</t>
  </si>
  <si>
    <t>4,0*4,95*0,25 +(4,0+6,8)*0,5*8,5*0,25+(4,0+6,8)*0,5*8,5*0,25</t>
  </si>
  <si>
    <t>-469772438</t>
  </si>
  <si>
    <t>1476051664</t>
  </si>
  <si>
    <t>245461024</t>
  </si>
  <si>
    <t>1366095027</t>
  </si>
  <si>
    <t>4,0*4,95 +(4,0+6,8)*0,5*8,5+(4,0+6,8)*0,5*8,5 "dlažba"</t>
  </si>
  <si>
    <t>608835969</t>
  </si>
  <si>
    <t>10*0,25*0,25</t>
  </si>
  <si>
    <t>2090544904</t>
  </si>
  <si>
    <t>-618556552</t>
  </si>
  <si>
    <t>465513228</t>
  </si>
  <si>
    <t>Dlažba z lomového kamene na cementovou maltu s vyspárováním tl 250 mm pro hydromeliorace</t>
  </si>
  <si>
    <t>-218213385</t>
  </si>
  <si>
    <t>Dlažba z lomového kamene lomařsky upraveného vodorovná nebo ve sklonu na cementovou maltu ze 400 kg cementu na m3 malty, s vyspárováním cementovou maltou MCs tl. 250 mm</t>
  </si>
  <si>
    <t xml:space="preserve">Poznámka k souboru cen:_x000D_
1. Ceny -1228 až -1428 lze použít i pro zřízení dlažby ve vodě při sloupci vodního polštáře do 100 mm._x000D_
2. V cenách jsou započteny i náklady na:_x000D_
a) napojení nové dlažby na dlažbu dosavadní,_x000D_
b) zřízení dlažby na plochách kuželových,_x000D_
c) zhotovení dlažby u schodů._x000D_
3. V cenách nejsou započteny náklady na podkladní betonovou vrstvu, tato vrstva se oceňuje cenami souboru cen 451 31-51 Podkladní a výplňové vrstvy z betonu prostého._x000D_
</t>
  </si>
  <si>
    <t>-842062192</t>
  </si>
  <si>
    <t>-1623693818</t>
  </si>
  <si>
    <t>37930416</t>
  </si>
  <si>
    <t>4,0*4,95 +(4,0+6,8)*0,5*8,5+(4,0+6,8)*0,5*8,5</t>
  </si>
  <si>
    <t>547823633</t>
  </si>
  <si>
    <t>3*(7,5+7,5)*0,28 "madla a příčle"</t>
  </si>
  <si>
    <t>10*1,1*0,32 "sloupky"</t>
  </si>
  <si>
    <t>0,25*0,25*2*10+0,02*0,25*4*10 "patky na sloupky"</t>
  </si>
  <si>
    <t>-1090627219</t>
  </si>
  <si>
    <t>Poznámka k položce:_x000D_
pro křídla do podkladní vrstvy na vyztužení zdiva před přizděním nového kamene</t>
  </si>
  <si>
    <t>80,5*0,2*2,3*0,1</t>
  </si>
  <si>
    <t>-1244371251</t>
  </si>
  <si>
    <t>Poznámka k položce:_x000D_
nový kámen pro zdění křídel</t>
  </si>
  <si>
    <t>32,2*2,3</t>
  </si>
  <si>
    <t>785777459</t>
  </si>
  <si>
    <t>Poznámka k položce:_x000D_
pro přezdívání křídel</t>
  </si>
  <si>
    <t>-1364200798</t>
  </si>
  <si>
    <t>Poznámka k položce:_x000D_
délka 2x 7,5 m</t>
  </si>
  <si>
    <t>7,5+7,5</t>
  </si>
  <si>
    <t>-169209256</t>
  </si>
  <si>
    <t>-781084136</t>
  </si>
  <si>
    <t>3*(7,5+7,5)*6,4*0,001</t>
  </si>
  <si>
    <t>-110685780</t>
  </si>
  <si>
    <t>Poznámka k položce:_x000D_
sloupky 5 + 5 kusů</t>
  </si>
  <si>
    <t>10*1,1*11,9*0,001</t>
  </si>
  <si>
    <t>-1744673037</t>
  </si>
  <si>
    <t>10*0,25*0,25*0,02*7,850</t>
  </si>
  <si>
    <t>-12662578</t>
  </si>
  <si>
    <t>7,0*0,6*2 "římsy"</t>
  </si>
  <si>
    <t>4,0 "zdivo lokálně, mimo křídel"</t>
  </si>
  <si>
    <t>-681446445</t>
  </si>
  <si>
    <t>Poznámka k položce:_x000D_
za křídly včetně odstranění kořenů</t>
  </si>
  <si>
    <t>6,2*0,5*0,5+6,8*0,5*0,5 "za křídly"</t>
  </si>
  <si>
    <t>1813089891</t>
  </si>
  <si>
    <t>4,95*4,0*0,2</t>
  </si>
  <si>
    <t>-1187165545</t>
  </si>
  <si>
    <t>Poznámka k položce:_x000D_
včetně vegetace a pročištění až 3m za konec křídel</t>
  </si>
  <si>
    <t>(4,0*6,8)*0,5*8,5*0,2*2</t>
  </si>
  <si>
    <t>-1595284056</t>
  </si>
  <si>
    <t>Poznámka k položce:_x000D_
stávající zábradlí vlevo</t>
  </si>
  <si>
    <t>1694635616</t>
  </si>
  <si>
    <t>Poznámka k položce:_x000D_
přezdění křídel - 100% plochy</t>
  </si>
  <si>
    <t>5,5*7,0*0,5*0,4*2+6,0*7,0*0,5*0,4*2 "křídla"</t>
  </si>
  <si>
    <t>985231112</t>
  </si>
  <si>
    <t>Spárování zdiva aktivovanou maltou spára hl do 40 mm dl do 12 m/m2</t>
  </si>
  <si>
    <t>1887326254</t>
  </si>
  <si>
    <t>Spárování zdiva hloubky do 40 mm aktivovanou maltou délky spáry na 1 m2 upravované plochy přes 6 do 12 m</t>
  </si>
  <si>
    <t xml:space="preserve">Poznámka k souboru cen:_x000D_
1. Ceny jsou určeny pro spárování cihelného nebo kamenného zdiva._x000D_
2. V cenách jsou započteny i náklady na:_x000D_
a) dodání potřebných hmot,_x000D_
b) vypláchnutí spár vodou před spárováním a očištění okolního zdiva po spárování._x000D_
3. V cenách nejsou započteny náklady na:_x000D_
a) vysekání a vyčištění spár; tyto práce se oceňují cenami souboru cen 985 14-2 Vysekání spojovací hmoty za spár zdiva,_x000D_
b) úpravu spár po provedeném spárování; tyto práce se oceňují cenami souboru cen 985 23-3._x000D_
4. Délce spáry na 1 m2 upravované plochy odpovídají tyto počty kamenů:_x000D_
a) do 6 m - do 10 kusů na 1 m2,_x000D_
b) přes 6 do 12 m - přes 10 do 35 kusů na 1 m2,_x000D_
c) přes 12 m - přes 35 kusů na 1 m2._x000D_
</t>
  </si>
  <si>
    <t>5,5*7,0*0,5*2+6,0*7,0*0,5*2 "křídla"</t>
  </si>
  <si>
    <t>-770059951</t>
  </si>
  <si>
    <t>-1461266126</t>
  </si>
  <si>
    <t>152,234*20</t>
  </si>
  <si>
    <t>-1363135166</t>
  </si>
  <si>
    <t>-1465431996</t>
  </si>
  <si>
    <t>-1385816734</t>
  </si>
  <si>
    <t>-1272423677</t>
  </si>
  <si>
    <t>2020/08/07.2/LIB - SO 07 - VRN1</t>
  </si>
  <si>
    <t>-614672758</t>
  </si>
  <si>
    <t>1418653565</t>
  </si>
  <si>
    <t>-794011602</t>
  </si>
  <si>
    <t>221119975</t>
  </si>
  <si>
    <t>439801848</t>
  </si>
  <si>
    <t>-347993269</t>
  </si>
  <si>
    <t>-1938525212</t>
  </si>
  <si>
    <t>1560941917</t>
  </si>
  <si>
    <t>2095800404</t>
  </si>
  <si>
    <t>997061545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</si>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</sst>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horizontal="left" vertical="center" wrapText="1"/>
    </xf>
    <xf numFmtId="0" fontId="20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25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0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7"/>
  <sheetViews>
    <sheetView showGridLines="0" tabSelected="1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45"/>
      <c r="AS2" s="345"/>
      <c r="AT2" s="345"/>
      <c r="AU2" s="345"/>
      <c r="AV2" s="345"/>
      <c r="AW2" s="345"/>
      <c r="AX2" s="345"/>
      <c r="AY2" s="345"/>
      <c r="AZ2" s="345"/>
      <c r="BA2" s="345"/>
      <c r="BB2" s="345"/>
      <c r="BC2" s="345"/>
      <c r="BD2" s="345"/>
      <c r="BE2" s="34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29" t="s">
        <v>14</v>
      </c>
      <c r="L5" s="330"/>
      <c r="M5" s="330"/>
      <c r="N5" s="330"/>
      <c r="O5" s="330"/>
      <c r="P5" s="330"/>
      <c r="Q5" s="330"/>
      <c r="R5" s="330"/>
      <c r="S5" s="330"/>
      <c r="T5" s="330"/>
      <c r="U5" s="330"/>
      <c r="V5" s="330"/>
      <c r="W5" s="330"/>
      <c r="X5" s="330"/>
      <c r="Y5" s="330"/>
      <c r="Z5" s="330"/>
      <c r="AA5" s="330"/>
      <c r="AB5" s="330"/>
      <c r="AC5" s="330"/>
      <c r="AD5" s="330"/>
      <c r="AE5" s="330"/>
      <c r="AF5" s="330"/>
      <c r="AG5" s="330"/>
      <c r="AH5" s="330"/>
      <c r="AI5" s="330"/>
      <c r="AJ5" s="330"/>
      <c r="AK5" s="330"/>
      <c r="AL5" s="330"/>
      <c r="AM5" s="330"/>
      <c r="AN5" s="330"/>
      <c r="AO5" s="330"/>
      <c r="AP5" s="22"/>
      <c r="AQ5" s="22"/>
      <c r="AR5" s="20"/>
      <c r="BE5" s="32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31" t="s">
        <v>17</v>
      </c>
      <c r="L6" s="330"/>
      <c r="M6" s="330"/>
      <c r="N6" s="330"/>
      <c r="O6" s="330"/>
      <c r="P6" s="330"/>
      <c r="Q6" s="330"/>
      <c r="R6" s="330"/>
      <c r="S6" s="330"/>
      <c r="T6" s="330"/>
      <c r="U6" s="330"/>
      <c r="V6" s="330"/>
      <c r="W6" s="330"/>
      <c r="X6" s="330"/>
      <c r="Y6" s="330"/>
      <c r="Z6" s="330"/>
      <c r="AA6" s="330"/>
      <c r="AB6" s="330"/>
      <c r="AC6" s="330"/>
      <c r="AD6" s="330"/>
      <c r="AE6" s="330"/>
      <c r="AF6" s="330"/>
      <c r="AG6" s="330"/>
      <c r="AH6" s="330"/>
      <c r="AI6" s="330"/>
      <c r="AJ6" s="330"/>
      <c r="AK6" s="330"/>
      <c r="AL6" s="330"/>
      <c r="AM6" s="330"/>
      <c r="AN6" s="330"/>
      <c r="AO6" s="330"/>
      <c r="AP6" s="22"/>
      <c r="AQ6" s="22"/>
      <c r="AR6" s="20"/>
      <c r="BE6" s="32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27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2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27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2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2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27"/>
      <c r="BS12" s="17" t="s">
        <v>6</v>
      </c>
    </row>
    <row r="13" spans="1:74" s="1" customFormat="1" ht="12" customHeight="1">
      <c r="B13" s="21"/>
      <c r="C13" s="22"/>
      <c r="D13" s="29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32</v>
      </c>
      <c r="AO13" s="22"/>
      <c r="AP13" s="22"/>
      <c r="AQ13" s="22"/>
      <c r="AR13" s="20"/>
      <c r="BE13" s="327"/>
      <c r="BS13" s="17" t="s">
        <v>6</v>
      </c>
    </row>
    <row r="14" spans="1:74" ht="12.75">
      <c r="B14" s="21"/>
      <c r="C14" s="22"/>
      <c r="D14" s="22"/>
      <c r="E14" s="332" t="s">
        <v>32</v>
      </c>
      <c r="F14" s="333"/>
      <c r="G14" s="333"/>
      <c r="H14" s="333"/>
      <c r="I14" s="333"/>
      <c r="J14" s="333"/>
      <c r="K14" s="333"/>
      <c r="L14" s="333"/>
      <c r="M14" s="333"/>
      <c r="N14" s="333"/>
      <c r="O14" s="333"/>
      <c r="P14" s="333"/>
      <c r="Q14" s="333"/>
      <c r="R14" s="333"/>
      <c r="S14" s="333"/>
      <c r="T14" s="333"/>
      <c r="U14" s="333"/>
      <c r="V14" s="333"/>
      <c r="W14" s="333"/>
      <c r="X14" s="333"/>
      <c r="Y14" s="333"/>
      <c r="Z14" s="333"/>
      <c r="AA14" s="333"/>
      <c r="AB14" s="333"/>
      <c r="AC14" s="333"/>
      <c r="AD14" s="333"/>
      <c r="AE14" s="333"/>
      <c r="AF14" s="333"/>
      <c r="AG14" s="333"/>
      <c r="AH14" s="333"/>
      <c r="AI14" s="333"/>
      <c r="AJ14" s="333"/>
      <c r="AK14" s="29" t="s">
        <v>29</v>
      </c>
      <c r="AL14" s="22"/>
      <c r="AM14" s="22"/>
      <c r="AN14" s="31" t="s">
        <v>32</v>
      </c>
      <c r="AO14" s="22"/>
      <c r="AP14" s="22"/>
      <c r="AQ14" s="22"/>
      <c r="AR14" s="20"/>
      <c r="BE14" s="32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27"/>
      <c r="BS15" s="17" t="s">
        <v>4</v>
      </c>
    </row>
    <row r="16" spans="1:74" s="1" customFormat="1" ht="12" customHeight="1">
      <c r="B16" s="21"/>
      <c r="C16" s="22"/>
      <c r="D16" s="29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2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27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27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2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27"/>
      <c r="BS20" s="17" t="s">
        <v>34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27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27"/>
    </row>
    <row r="23" spans="1:71" s="1" customFormat="1" ht="47.25" customHeight="1">
      <c r="B23" s="21"/>
      <c r="C23" s="22"/>
      <c r="D23" s="22"/>
      <c r="E23" s="334" t="s">
        <v>37</v>
      </c>
      <c r="F23" s="334"/>
      <c r="G23" s="334"/>
      <c r="H23" s="334"/>
      <c r="I23" s="334"/>
      <c r="J23" s="334"/>
      <c r="K23" s="334"/>
      <c r="L23" s="334"/>
      <c r="M23" s="334"/>
      <c r="N23" s="334"/>
      <c r="O23" s="334"/>
      <c r="P23" s="334"/>
      <c r="Q23" s="334"/>
      <c r="R23" s="334"/>
      <c r="S23" s="334"/>
      <c r="T23" s="334"/>
      <c r="U23" s="334"/>
      <c r="V23" s="334"/>
      <c r="W23" s="334"/>
      <c r="X23" s="334"/>
      <c r="Y23" s="334"/>
      <c r="Z23" s="334"/>
      <c r="AA23" s="334"/>
      <c r="AB23" s="334"/>
      <c r="AC23" s="334"/>
      <c r="AD23" s="334"/>
      <c r="AE23" s="334"/>
      <c r="AF23" s="334"/>
      <c r="AG23" s="334"/>
      <c r="AH23" s="334"/>
      <c r="AI23" s="334"/>
      <c r="AJ23" s="334"/>
      <c r="AK23" s="334"/>
      <c r="AL23" s="334"/>
      <c r="AM23" s="334"/>
      <c r="AN23" s="334"/>
      <c r="AO23" s="22"/>
      <c r="AP23" s="22"/>
      <c r="AQ23" s="22"/>
      <c r="AR23" s="20"/>
      <c r="BE23" s="32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2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27"/>
    </row>
    <row r="26" spans="1:71" s="2" customFormat="1" ht="25.9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35">
        <f>ROUND(AG54,2)</f>
        <v>0</v>
      </c>
      <c r="AL26" s="336"/>
      <c r="AM26" s="336"/>
      <c r="AN26" s="336"/>
      <c r="AO26" s="336"/>
      <c r="AP26" s="36"/>
      <c r="AQ26" s="36"/>
      <c r="AR26" s="39"/>
      <c r="BE26" s="32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2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37" t="s">
        <v>39</v>
      </c>
      <c r="M28" s="337"/>
      <c r="N28" s="337"/>
      <c r="O28" s="337"/>
      <c r="P28" s="337"/>
      <c r="Q28" s="36"/>
      <c r="R28" s="36"/>
      <c r="S28" s="36"/>
      <c r="T28" s="36"/>
      <c r="U28" s="36"/>
      <c r="V28" s="36"/>
      <c r="W28" s="337" t="s">
        <v>40</v>
      </c>
      <c r="X28" s="337"/>
      <c r="Y28" s="337"/>
      <c r="Z28" s="337"/>
      <c r="AA28" s="337"/>
      <c r="AB28" s="337"/>
      <c r="AC28" s="337"/>
      <c r="AD28" s="337"/>
      <c r="AE28" s="337"/>
      <c r="AF28" s="36"/>
      <c r="AG28" s="36"/>
      <c r="AH28" s="36"/>
      <c r="AI28" s="36"/>
      <c r="AJ28" s="36"/>
      <c r="AK28" s="337" t="s">
        <v>41</v>
      </c>
      <c r="AL28" s="337"/>
      <c r="AM28" s="337"/>
      <c r="AN28" s="337"/>
      <c r="AO28" s="337"/>
      <c r="AP28" s="36"/>
      <c r="AQ28" s="36"/>
      <c r="AR28" s="39"/>
      <c r="BE28" s="327"/>
    </row>
    <row r="29" spans="1:71" s="3" customFormat="1" ht="14.45" customHeight="1">
      <c r="B29" s="40"/>
      <c r="C29" s="41"/>
      <c r="D29" s="29" t="s">
        <v>42</v>
      </c>
      <c r="E29" s="41"/>
      <c r="F29" s="29" t="s">
        <v>43</v>
      </c>
      <c r="G29" s="41"/>
      <c r="H29" s="41"/>
      <c r="I29" s="41"/>
      <c r="J29" s="41"/>
      <c r="K29" s="41"/>
      <c r="L29" s="340">
        <v>0.21</v>
      </c>
      <c r="M29" s="339"/>
      <c r="N29" s="339"/>
      <c r="O29" s="339"/>
      <c r="P29" s="339"/>
      <c r="Q29" s="41"/>
      <c r="R29" s="41"/>
      <c r="S29" s="41"/>
      <c r="T29" s="41"/>
      <c r="U29" s="41"/>
      <c r="V29" s="41"/>
      <c r="W29" s="338">
        <f>ROUND(AZ54, 2)</f>
        <v>0</v>
      </c>
      <c r="X29" s="339"/>
      <c r="Y29" s="339"/>
      <c r="Z29" s="339"/>
      <c r="AA29" s="339"/>
      <c r="AB29" s="339"/>
      <c r="AC29" s="339"/>
      <c r="AD29" s="339"/>
      <c r="AE29" s="339"/>
      <c r="AF29" s="41"/>
      <c r="AG29" s="41"/>
      <c r="AH29" s="41"/>
      <c r="AI29" s="41"/>
      <c r="AJ29" s="41"/>
      <c r="AK29" s="338">
        <f>ROUND(AV54, 2)</f>
        <v>0</v>
      </c>
      <c r="AL29" s="339"/>
      <c r="AM29" s="339"/>
      <c r="AN29" s="339"/>
      <c r="AO29" s="339"/>
      <c r="AP29" s="41"/>
      <c r="AQ29" s="41"/>
      <c r="AR29" s="42"/>
      <c r="BE29" s="328"/>
    </row>
    <row r="30" spans="1:71" s="3" customFormat="1" ht="14.45" customHeight="1">
      <c r="B30" s="40"/>
      <c r="C30" s="41"/>
      <c r="D30" s="41"/>
      <c r="E30" s="41"/>
      <c r="F30" s="29" t="s">
        <v>44</v>
      </c>
      <c r="G30" s="41"/>
      <c r="H30" s="41"/>
      <c r="I30" s="41"/>
      <c r="J30" s="41"/>
      <c r="K30" s="41"/>
      <c r="L30" s="340">
        <v>0.15</v>
      </c>
      <c r="M30" s="339"/>
      <c r="N30" s="339"/>
      <c r="O30" s="339"/>
      <c r="P30" s="339"/>
      <c r="Q30" s="41"/>
      <c r="R30" s="41"/>
      <c r="S30" s="41"/>
      <c r="T30" s="41"/>
      <c r="U30" s="41"/>
      <c r="V30" s="41"/>
      <c r="W30" s="338">
        <f>ROUND(BA54, 2)</f>
        <v>0</v>
      </c>
      <c r="X30" s="339"/>
      <c r="Y30" s="339"/>
      <c r="Z30" s="339"/>
      <c r="AA30" s="339"/>
      <c r="AB30" s="339"/>
      <c r="AC30" s="339"/>
      <c r="AD30" s="339"/>
      <c r="AE30" s="339"/>
      <c r="AF30" s="41"/>
      <c r="AG30" s="41"/>
      <c r="AH30" s="41"/>
      <c r="AI30" s="41"/>
      <c r="AJ30" s="41"/>
      <c r="AK30" s="338">
        <f>ROUND(AW54, 2)</f>
        <v>0</v>
      </c>
      <c r="AL30" s="339"/>
      <c r="AM30" s="339"/>
      <c r="AN30" s="339"/>
      <c r="AO30" s="339"/>
      <c r="AP30" s="41"/>
      <c r="AQ30" s="41"/>
      <c r="AR30" s="42"/>
      <c r="BE30" s="328"/>
    </row>
    <row r="31" spans="1:71" s="3" customFormat="1" ht="14.45" hidden="1" customHeight="1">
      <c r="B31" s="40"/>
      <c r="C31" s="41"/>
      <c r="D31" s="41"/>
      <c r="E31" s="41"/>
      <c r="F31" s="29" t="s">
        <v>45</v>
      </c>
      <c r="G31" s="41"/>
      <c r="H31" s="41"/>
      <c r="I31" s="41"/>
      <c r="J31" s="41"/>
      <c r="K31" s="41"/>
      <c r="L31" s="340">
        <v>0.21</v>
      </c>
      <c r="M31" s="339"/>
      <c r="N31" s="339"/>
      <c r="O31" s="339"/>
      <c r="P31" s="339"/>
      <c r="Q31" s="41"/>
      <c r="R31" s="41"/>
      <c r="S31" s="41"/>
      <c r="T31" s="41"/>
      <c r="U31" s="41"/>
      <c r="V31" s="41"/>
      <c r="W31" s="338">
        <f>ROUND(BB54, 2)</f>
        <v>0</v>
      </c>
      <c r="X31" s="339"/>
      <c r="Y31" s="339"/>
      <c r="Z31" s="339"/>
      <c r="AA31" s="339"/>
      <c r="AB31" s="339"/>
      <c r="AC31" s="339"/>
      <c r="AD31" s="339"/>
      <c r="AE31" s="339"/>
      <c r="AF31" s="41"/>
      <c r="AG31" s="41"/>
      <c r="AH31" s="41"/>
      <c r="AI31" s="41"/>
      <c r="AJ31" s="41"/>
      <c r="AK31" s="338">
        <v>0</v>
      </c>
      <c r="AL31" s="339"/>
      <c r="AM31" s="339"/>
      <c r="AN31" s="339"/>
      <c r="AO31" s="339"/>
      <c r="AP31" s="41"/>
      <c r="AQ31" s="41"/>
      <c r="AR31" s="42"/>
      <c r="BE31" s="328"/>
    </row>
    <row r="32" spans="1:71" s="3" customFormat="1" ht="14.45" hidden="1" customHeight="1">
      <c r="B32" s="40"/>
      <c r="C32" s="41"/>
      <c r="D32" s="41"/>
      <c r="E32" s="41"/>
      <c r="F32" s="29" t="s">
        <v>46</v>
      </c>
      <c r="G32" s="41"/>
      <c r="H32" s="41"/>
      <c r="I32" s="41"/>
      <c r="J32" s="41"/>
      <c r="K32" s="41"/>
      <c r="L32" s="340">
        <v>0.15</v>
      </c>
      <c r="M32" s="339"/>
      <c r="N32" s="339"/>
      <c r="O32" s="339"/>
      <c r="P32" s="339"/>
      <c r="Q32" s="41"/>
      <c r="R32" s="41"/>
      <c r="S32" s="41"/>
      <c r="T32" s="41"/>
      <c r="U32" s="41"/>
      <c r="V32" s="41"/>
      <c r="W32" s="338">
        <f>ROUND(BC54, 2)</f>
        <v>0</v>
      </c>
      <c r="X32" s="339"/>
      <c r="Y32" s="339"/>
      <c r="Z32" s="339"/>
      <c r="AA32" s="339"/>
      <c r="AB32" s="339"/>
      <c r="AC32" s="339"/>
      <c r="AD32" s="339"/>
      <c r="AE32" s="339"/>
      <c r="AF32" s="41"/>
      <c r="AG32" s="41"/>
      <c r="AH32" s="41"/>
      <c r="AI32" s="41"/>
      <c r="AJ32" s="41"/>
      <c r="AK32" s="338">
        <v>0</v>
      </c>
      <c r="AL32" s="339"/>
      <c r="AM32" s="339"/>
      <c r="AN32" s="339"/>
      <c r="AO32" s="339"/>
      <c r="AP32" s="41"/>
      <c r="AQ32" s="41"/>
      <c r="AR32" s="42"/>
      <c r="BE32" s="328"/>
    </row>
    <row r="33" spans="1:57" s="3" customFormat="1" ht="14.45" hidden="1" customHeight="1">
      <c r="B33" s="40"/>
      <c r="C33" s="41"/>
      <c r="D33" s="41"/>
      <c r="E33" s="41"/>
      <c r="F33" s="29" t="s">
        <v>47</v>
      </c>
      <c r="G33" s="41"/>
      <c r="H33" s="41"/>
      <c r="I33" s="41"/>
      <c r="J33" s="41"/>
      <c r="K33" s="41"/>
      <c r="L33" s="340">
        <v>0</v>
      </c>
      <c r="M33" s="339"/>
      <c r="N33" s="339"/>
      <c r="O33" s="339"/>
      <c r="P33" s="339"/>
      <c r="Q33" s="41"/>
      <c r="R33" s="41"/>
      <c r="S33" s="41"/>
      <c r="T33" s="41"/>
      <c r="U33" s="41"/>
      <c r="V33" s="41"/>
      <c r="W33" s="338">
        <f>ROUND(BD54, 2)</f>
        <v>0</v>
      </c>
      <c r="X33" s="339"/>
      <c r="Y33" s="339"/>
      <c r="Z33" s="339"/>
      <c r="AA33" s="339"/>
      <c r="AB33" s="339"/>
      <c r="AC33" s="339"/>
      <c r="AD33" s="339"/>
      <c r="AE33" s="339"/>
      <c r="AF33" s="41"/>
      <c r="AG33" s="41"/>
      <c r="AH33" s="41"/>
      <c r="AI33" s="41"/>
      <c r="AJ33" s="41"/>
      <c r="AK33" s="338">
        <v>0</v>
      </c>
      <c r="AL33" s="339"/>
      <c r="AM33" s="339"/>
      <c r="AN33" s="339"/>
      <c r="AO33" s="339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49</v>
      </c>
      <c r="U35" s="45"/>
      <c r="V35" s="45"/>
      <c r="W35" s="45"/>
      <c r="X35" s="344" t="s">
        <v>50</v>
      </c>
      <c r="Y35" s="342"/>
      <c r="Z35" s="342"/>
      <c r="AA35" s="342"/>
      <c r="AB35" s="342"/>
      <c r="AC35" s="45"/>
      <c r="AD35" s="45"/>
      <c r="AE35" s="45"/>
      <c r="AF35" s="45"/>
      <c r="AG35" s="45"/>
      <c r="AH35" s="45"/>
      <c r="AI35" s="45"/>
      <c r="AJ35" s="45"/>
      <c r="AK35" s="341">
        <f>SUM(AK26:AK33)</f>
        <v>0</v>
      </c>
      <c r="AL35" s="342"/>
      <c r="AM35" s="342"/>
      <c r="AN35" s="342"/>
      <c r="AO35" s="343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51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2020/08/LIB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23" t="str">
        <f>K6</f>
        <v>Oprava mostních objektů trati Rynoltice - Křižany</v>
      </c>
      <c r="M45" s="324"/>
      <c r="N45" s="324"/>
      <c r="O45" s="324"/>
      <c r="P45" s="324"/>
      <c r="Q45" s="324"/>
      <c r="R45" s="324"/>
      <c r="S45" s="324"/>
      <c r="T45" s="324"/>
      <c r="U45" s="324"/>
      <c r="V45" s="324"/>
      <c r="W45" s="324"/>
      <c r="X45" s="324"/>
      <c r="Y45" s="324"/>
      <c r="Z45" s="324"/>
      <c r="AA45" s="324"/>
      <c r="AB45" s="324"/>
      <c r="AC45" s="324"/>
      <c r="AD45" s="324"/>
      <c r="AE45" s="324"/>
      <c r="AF45" s="324"/>
      <c r="AG45" s="324"/>
      <c r="AH45" s="324"/>
      <c r="AI45" s="324"/>
      <c r="AJ45" s="324"/>
      <c r="AK45" s="324"/>
      <c r="AL45" s="324"/>
      <c r="AM45" s="324"/>
      <c r="AN45" s="324"/>
      <c r="AO45" s="324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51" t="str">
        <f>IF(AN8= "","",AN8)</f>
        <v>4. 8. 2020</v>
      </c>
      <c r="AN47" s="351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Správa železnic, OŘ Hradec Králové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33</v>
      </c>
      <c r="AJ49" s="36"/>
      <c r="AK49" s="36"/>
      <c r="AL49" s="36"/>
      <c r="AM49" s="352" t="str">
        <f>IF(E17="","",E17)</f>
        <v xml:space="preserve"> </v>
      </c>
      <c r="AN49" s="353"/>
      <c r="AO49" s="353"/>
      <c r="AP49" s="353"/>
      <c r="AQ49" s="36"/>
      <c r="AR49" s="39"/>
      <c r="AS49" s="355" t="s">
        <v>52</v>
      </c>
      <c r="AT49" s="356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31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35</v>
      </c>
      <c r="AJ50" s="36"/>
      <c r="AK50" s="36"/>
      <c r="AL50" s="36"/>
      <c r="AM50" s="352" t="str">
        <f>IF(E20="","",E20)</f>
        <v xml:space="preserve"> </v>
      </c>
      <c r="AN50" s="353"/>
      <c r="AO50" s="353"/>
      <c r="AP50" s="353"/>
      <c r="AQ50" s="36"/>
      <c r="AR50" s="39"/>
      <c r="AS50" s="357"/>
      <c r="AT50" s="358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59"/>
      <c r="AT51" s="360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18" t="s">
        <v>53</v>
      </c>
      <c r="D52" s="319"/>
      <c r="E52" s="319"/>
      <c r="F52" s="319"/>
      <c r="G52" s="319"/>
      <c r="H52" s="66"/>
      <c r="I52" s="322" t="s">
        <v>54</v>
      </c>
      <c r="J52" s="319"/>
      <c r="K52" s="319"/>
      <c r="L52" s="319"/>
      <c r="M52" s="319"/>
      <c r="N52" s="319"/>
      <c r="O52" s="319"/>
      <c r="P52" s="319"/>
      <c r="Q52" s="319"/>
      <c r="R52" s="319"/>
      <c r="S52" s="319"/>
      <c r="T52" s="319"/>
      <c r="U52" s="319"/>
      <c r="V52" s="319"/>
      <c r="W52" s="319"/>
      <c r="X52" s="319"/>
      <c r="Y52" s="319"/>
      <c r="Z52" s="319"/>
      <c r="AA52" s="319"/>
      <c r="AB52" s="319"/>
      <c r="AC52" s="319"/>
      <c r="AD52" s="319"/>
      <c r="AE52" s="319"/>
      <c r="AF52" s="319"/>
      <c r="AG52" s="350" t="s">
        <v>55</v>
      </c>
      <c r="AH52" s="319"/>
      <c r="AI52" s="319"/>
      <c r="AJ52" s="319"/>
      <c r="AK52" s="319"/>
      <c r="AL52" s="319"/>
      <c r="AM52" s="319"/>
      <c r="AN52" s="322" t="s">
        <v>56</v>
      </c>
      <c r="AO52" s="319"/>
      <c r="AP52" s="319"/>
      <c r="AQ52" s="67" t="s">
        <v>57</v>
      </c>
      <c r="AR52" s="39"/>
      <c r="AS52" s="68" t="s">
        <v>58</v>
      </c>
      <c r="AT52" s="69" t="s">
        <v>59</v>
      </c>
      <c r="AU52" s="69" t="s">
        <v>60</v>
      </c>
      <c r="AV52" s="69" t="s">
        <v>61</v>
      </c>
      <c r="AW52" s="69" t="s">
        <v>62</v>
      </c>
      <c r="AX52" s="69" t="s">
        <v>63</v>
      </c>
      <c r="AY52" s="69" t="s">
        <v>64</v>
      </c>
      <c r="AZ52" s="69" t="s">
        <v>65</v>
      </c>
      <c r="BA52" s="69" t="s">
        <v>66</v>
      </c>
      <c r="BB52" s="69" t="s">
        <v>67</v>
      </c>
      <c r="BC52" s="69" t="s">
        <v>68</v>
      </c>
      <c r="BD52" s="70" t="s">
        <v>69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70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25">
        <f>ROUND(AG55+AG58+AG61+AG64+AG67+AG70+AG73,2)</f>
        <v>0</v>
      </c>
      <c r="AH54" s="325"/>
      <c r="AI54" s="325"/>
      <c r="AJ54" s="325"/>
      <c r="AK54" s="325"/>
      <c r="AL54" s="325"/>
      <c r="AM54" s="325"/>
      <c r="AN54" s="361">
        <f t="shared" ref="AN54:AN75" si="0">SUM(AG54,AT54)</f>
        <v>0</v>
      </c>
      <c r="AO54" s="361"/>
      <c r="AP54" s="361"/>
      <c r="AQ54" s="78" t="s">
        <v>19</v>
      </c>
      <c r="AR54" s="79"/>
      <c r="AS54" s="80">
        <f>ROUND(AS55+AS58+AS61+AS64+AS67+AS70+AS73,2)</f>
        <v>0</v>
      </c>
      <c r="AT54" s="81">
        <f t="shared" ref="AT54:AT75" si="1">ROUND(SUM(AV54:AW54),2)</f>
        <v>0</v>
      </c>
      <c r="AU54" s="82">
        <f>ROUND(AU55+AU58+AU61+AU64+AU67+AU70+AU73,5)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ROUND(AZ55+AZ58+AZ61+AZ64+AZ67+AZ70+AZ73,2)</f>
        <v>0</v>
      </c>
      <c r="BA54" s="81">
        <f>ROUND(BA55+BA58+BA61+BA64+BA67+BA70+BA73,2)</f>
        <v>0</v>
      </c>
      <c r="BB54" s="81">
        <f>ROUND(BB55+BB58+BB61+BB64+BB67+BB70+BB73,2)</f>
        <v>0</v>
      </c>
      <c r="BC54" s="81">
        <f>ROUND(BC55+BC58+BC61+BC64+BC67+BC70+BC73,2)</f>
        <v>0</v>
      </c>
      <c r="BD54" s="83">
        <f>ROUND(BD55+BD58+BD61+BD64+BD67+BD70+BD73,2)</f>
        <v>0</v>
      </c>
      <c r="BS54" s="84" t="s">
        <v>71</v>
      </c>
      <c r="BT54" s="84" t="s">
        <v>72</v>
      </c>
      <c r="BU54" s="85" t="s">
        <v>73</v>
      </c>
      <c r="BV54" s="84" t="s">
        <v>74</v>
      </c>
      <c r="BW54" s="84" t="s">
        <v>5</v>
      </c>
      <c r="BX54" s="84" t="s">
        <v>75</v>
      </c>
      <c r="CL54" s="84" t="s">
        <v>19</v>
      </c>
    </row>
    <row r="55" spans="1:91" s="7" customFormat="1" ht="24.75" customHeight="1">
      <c r="B55" s="86"/>
      <c r="C55" s="87"/>
      <c r="D55" s="320" t="s">
        <v>76</v>
      </c>
      <c r="E55" s="320"/>
      <c r="F55" s="320"/>
      <c r="G55" s="320"/>
      <c r="H55" s="320"/>
      <c r="I55" s="88"/>
      <c r="J55" s="320" t="s">
        <v>77</v>
      </c>
      <c r="K55" s="320"/>
      <c r="L55" s="320"/>
      <c r="M55" s="320"/>
      <c r="N55" s="320"/>
      <c r="O55" s="320"/>
      <c r="P55" s="320"/>
      <c r="Q55" s="320"/>
      <c r="R55" s="320"/>
      <c r="S55" s="320"/>
      <c r="T55" s="320"/>
      <c r="U55" s="320"/>
      <c r="V55" s="320"/>
      <c r="W55" s="320"/>
      <c r="X55" s="320"/>
      <c r="Y55" s="320"/>
      <c r="Z55" s="320"/>
      <c r="AA55" s="320"/>
      <c r="AB55" s="320"/>
      <c r="AC55" s="320"/>
      <c r="AD55" s="320"/>
      <c r="AE55" s="320"/>
      <c r="AF55" s="320"/>
      <c r="AG55" s="346">
        <f>ROUND(SUM(AG56:AG57),2)</f>
        <v>0</v>
      </c>
      <c r="AH55" s="347"/>
      <c r="AI55" s="347"/>
      <c r="AJ55" s="347"/>
      <c r="AK55" s="347"/>
      <c r="AL55" s="347"/>
      <c r="AM55" s="347"/>
      <c r="AN55" s="354">
        <f t="shared" si="0"/>
        <v>0</v>
      </c>
      <c r="AO55" s="347"/>
      <c r="AP55" s="347"/>
      <c r="AQ55" s="89" t="s">
        <v>78</v>
      </c>
      <c r="AR55" s="90"/>
      <c r="AS55" s="91">
        <f>ROUND(SUM(AS56:AS57),2)</f>
        <v>0</v>
      </c>
      <c r="AT55" s="92">
        <f t="shared" si="1"/>
        <v>0</v>
      </c>
      <c r="AU55" s="93">
        <f>ROUND(SUM(AU56:AU57),5)</f>
        <v>0</v>
      </c>
      <c r="AV55" s="92">
        <f>ROUND(AZ55*L29,2)</f>
        <v>0</v>
      </c>
      <c r="AW55" s="92">
        <f>ROUND(BA55*L30,2)</f>
        <v>0</v>
      </c>
      <c r="AX55" s="92">
        <f>ROUND(BB55*L29,2)</f>
        <v>0</v>
      </c>
      <c r="AY55" s="92">
        <f>ROUND(BC55*L30,2)</f>
        <v>0</v>
      </c>
      <c r="AZ55" s="92">
        <f>ROUND(SUM(AZ56:AZ57),2)</f>
        <v>0</v>
      </c>
      <c r="BA55" s="92">
        <f>ROUND(SUM(BA56:BA57),2)</f>
        <v>0</v>
      </c>
      <c r="BB55" s="92">
        <f>ROUND(SUM(BB56:BB57),2)</f>
        <v>0</v>
      </c>
      <c r="BC55" s="92">
        <f>ROUND(SUM(BC56:BC57),2)</f>
        <v>0</v>
      </c>
      <c r="BD55" s="94">
        <f>ROUND(SUM(BD56:BD57),2)</f>
        <v>0</v>
      </c>
      <c r="BS55" s="95" t="s">
        <v>71</v>
      </c>
      <c r="BT55" s="95" t="s">
        <v>79</v>
      </c>
      <c r="BU55" s="95" t="s">
        <v>73</v>
      </c>
      <c r="BV55" s="95" t="s">
        <v>74</v>
      </c>
      <c r="BW55" s="95" t="s">
        <v>80</v>
      </c>
      <c r="BX55" s="95" t="s">
        <v>5</v>
      </c>
      <c r="CL55" s="95" t="s">
        <v>19</v>
      </c>
      <c r="CM55" s="95" t="s">
        <v>81</v>
      </c>
    </row>
    <row r="56" spans="1:91" s="4" customFormat="1" ht="23.25" customHeight="1">
      <c r="A56" s="96" t="s">
        <v>82</v>
      </c>
      <c r="B56" s="51"/>
      <c r="C56" s="97"/>
      <c r="D56" s="97"/>
      <c r="E56" s="321" t="s">
        <v>83</v>
      </c>
      <c r="F56" s="321"/>
      <c r="G56" s="321"/>
      <c r="H56" s="321"/>
      <c r="I56" s="321"/>
      <c r="J56" s="97"/>
      <c r="K56" s="321" t="s">
        <v>84</v>
      </c>
      <c r="L56" s="321"/>
      <c r="M56" s="321"/>
      <c r="N56" s="321"/>
      <c r="O56" s="321"/>
      <c r="P56" s="321"/>
      <c r="Q56" s="321"/>
      <c r="R56" s="321"/>
      <c r="S56" s="321"/>
      <c r="T56" s="321"/>
      <c r="U56" s="321"/>
      <c r="V56" s="321"/>
      <c r="W56" s="321"/>
      <c r="X56" s="321"/>
      <c r="Y56" s="321"/>
      <c r="Z56" s="321"/>
      <c r="AA56" s="321"/>
      <c r="AB56" s="321"/>
      <c r="AC56" s="321"/>
      <c r="AD56" s="321"/>
      <c r="AE56" s="321"/>
      <c r="AF56" s="321"/>
      <c r="AG56" s="348">
        <f>'2020-08-01.1-LIB - SO 01 ...'!J32</f>
        <v>0</v>
      </c>
      <c r="AH56" s="349"/>
      <c r="AI56" s="349"/>
      <c r="AJ56" s="349"/>
      <c r="AK56" s="349"/>
      <c r="AL56" s="349"/>
      <c r="AM56" s="349"/>
      <c r="AN56" s="348">
        <f t="shared" si="0"/>
        <v>0</v>
      </c>
      <c r="AO56" s="349"/>
      <c r="AP56" s="349"/>
      <c r="AQ56" s="98" t="s">
        <v>85</v>
      </c>
      <c r="AR56" s="53"/>
      <c r="AS56" s="99">
        <v>0</v>
      </c>
      <c r="AT56" s="100">
        <f t="shared" si="1"/>
        <v>0</v>
      </c>
      <c r="AU56" s="101">
        <f>'2020-08-01.1-LIB - SO 01 ...'!P93</f>
        <v>0</v>
      </c>
      <c r="AV56" s="100">
        <f>'2020-08-01.1-LIB - SO 01 ...'!J35</f>
        <v>0</v>
      </c>
      <c r="AW56" s="100">
        <f>'2020-08-01.1-LIB - SO 01 ...'!J36</f>
        <v>0</v>
      </c>
      <c r="AX56" s="100">
        <f>'2020-08-01.1-LIB - SO 01 ...'!J37</f>
        <v>0</v>
      </c>
      <c r="AY56" s="100">
        <f>'2020-08-01.1-LIB - SO 01 ...'!J38</f>
        <v>0</v>
      </c>
      <c r="AZ56" s="100">
        <f>'2020-08-01.1-LIB - SO 01 ...'!F35</f>
        <v>0</v>
      </c>
      <c r="BA56" s="100">
        <f>'2020-08-01.1-LIB - SO 01 ...'!F36</f>
        <v>0</v>
      </c>
      <c r="BB56" s="100">
        <f>'2020-08-01.1-LIB - SO 01 ...'!F37</f>
        <v>0</v>
      </c>
      <c r="BC56" s="100">
        <f>'2020-08-01.1-LIB - SO 01 ...'!F38</f>
        <v>0</v>
      </c>
      <c r="BD56" s="102">
        <f>'2020-08-01.1-LIB - SO 01 ...'!F39</f>
        <v>0</v>
      </c>
      <c r="BT56" s="103" t="s">
        <v>81</v>
      </c>
      <c r="BV56" s="103" t="s">
        <v>74</v>
      </c>
      <c r="BW56" s="103" t="s">
        <v>86</v>
      </c>
      <c r="BX56" s="103" t="s">
        <v>80</v>
      </c>
      <c r="CL56" s="103" t="s">
        <v>19</v>
      </c>
    </row>
    <row r="57" spans="1:91" s="4" customFormat="1" ht="23.25" customHeight="1">
      <c r="A57" s="96" t="s">
        <v>82</v>
      </c>
      <c r="B57" s="51"/>
      <c r="C57" s="97"/>
      <c r="D57" s="97"/>
      <c r="E57" s="321" t="s">
        <v>87</v>
      </c>
      <c r="F57" s="321"/>
      <c r="G57" s="321"/>
      <c r="H57" s="321"/>
      <c r="I57" s="321"/>
      <c r="J57" s="97"/>
      <c r="K57" s="321" t="s">
        <v>88</v>
      </c>
      <c r="L57" s="321"/>
      <c r="M57" s="321"/>
      <c r="N57" s="321"/>
      <c r="O57" s="321"/>
      <c r="P57" s="321"/>
      <c r="Q57" s="321"/>
      <c r="R57" s="321"/>
      <c r="S57" s="321"/>
      <c r="T57" s="321"/>
      <c r="U57" s="321"/>
      <c r="V57" s="321"/>
      <c r="W57" s="321"/>
      <c r="X57" s="321"/>
      <c r="Y57" s="321"/>
      <c r="Z57" s="321"/>
      <c r="AA57" s="321"/>
      <c r="AB57" s="321"/>
      <c r="AC57" s="321"/>
      <c r="AD57" s="321"/>
      <c r="AE57" s="321"/>
      <c r="AF57" s="321"/>
      <c r="AG57" s="348">
        <f>'2020-08-01.2-LIB - SO 01 ...'!J32</f>
        <v>0</v>
      </c>
      <c r="AH57" s="349"/>
      <c r="AI57" s="349"/>
      <c r="AJ57" s="349"/>
      <c r="AK57" s="349"/>
      <c r="AL57" s="349"/>
      <c r="AM57" s="349"/>
      <c r="AN57" s="348">
        <f t="shared" si="0"/>
        <v>0</v>
      </c>
      <c r="AO57" s="349"/>
      <c r="AP57" s="349"/>
      <c r="AQ57" s="98" t="s">
        <v>85</v>
      </c>
      <c r="AR57" s="53"/>
      <c r="AS57" s="99">
        <v>0</v>
      </c>
      <c r="AT57" s="100">
        <f t="shared" si="1"/>
        <v>0</v>
      </c>
      <c r="AU57" s="101">
        <f>'2020-08-01.2-LIB - SO 01 ...'!P88</f>
        <v>0</v>
      </c>
      <c r="AV57" s="100">
        <f>'2020-08-01.2-LIB - SO 01 ...'!J35</f>
        <v>0</v>
      </c>
      <c r="AW57" s="100">
        <f>'2020-08-01.2-LIB - SO 01 ...'!J36</f>
        <v>0</v>
      </c>
      <c r="AX57" s="100">
        <f>'2020-08-01.2-LIB - SO 01 ...'!J37</f>
        <v>0</v>
      </c>
      <c r="AY57" s="100">
        <f>'2020-08-01.2-LIB - SO 01 ...'!J38</f>
        <v>0</v>
      </c>
      <c r="AZ57" s="100">
        <f>'2020-08-01.2-LIB - SO 01 ...'!F35</f>
        <v>0</v>
      </c>
      <c r="BA57" s="100">
        <f>'2020-08-01.2-LIB - SO 01 ...'!F36</f>
        <v>0</v>
      </c>
      <c r="BB57" s="100">
        <f>'2020-08-01.2-LIB - SO 01 ...'!F37</f>
        <v>0</v>
      </c>
      <c r="BC57" s="100">
        <f>'2020-08-01.2-LIB - SO 01 ...'!F38</f>
        <v>0</v>
      </c>
      <c r="BD57" s="102">
        <f>'2020-08-01.2-LIB - SO 01 ...'!F39</f>
        <v>0</v>
      </c>
      <c r="BT57" s="103" t="s">
        <v>81</v>
      </c>
      <c r="BV57" s="103" t="s">
        <v>74</v>
      </c>
      <c r="BW57" s="103" t="s">
        <v>89</v>
      </c>
      <c r="BX57" s="103" t="s">
        <v>80</v>
      </c>
      <c r="CL57" s="103" t="s">
        <v>19</v>
      </c>
    </row>
    <row r="58" spans="1:91" s="7" customFormat="1" ht="24.75" customHeight="1">
      <c r="B58" s="86"/>
      <c r="C58" s="87"/>
      <c r="D58" s="320" t="s">
        <v>90</v>
      </c>
      <c r="E58" s="320"/>
      <c r="F58" s="320"/>
      <c r="G58" s="320"/>
      <c r="H58" s="320"/>
      <c r="I58" s="88"/>
      <c r="J58" s="320" t="s">
        <v>91</v>
      </c>
      <c r="K58" s="320"/>
      <c r="L58" s="320"/>
      <c r="M58" s="320"/>
      <c r="N58" s="320"/>
      <c r="O58" s="320"/>
      <c r="P58" s="320"/>
      <c r="Q58" s="320"/>
      <c r="R58" s="320"/>
      <c r="S58" s="320"/>
      <c r="T58" s="320"/>
      <c r="U58" s="320"/>
      <c r="V58" s="320"/>
      <c r="W58" s="320"/>
      <c r="X58" s="320"/>
      <c r="Y58" s="320"/>
      <c r="Z58" s="320"/>
      <c r="AA58" s="320"/>
      <c r="AB58" s="320"/>
      <c r="AC58" s="320"/>
      <c r="AD58" s="320"/>
      <c r="AE58" s="320"/>
      <c r="AF58" s="320"/>
      <c r="AG58" s="346">
        <f>ROUND(SUM(AG59:AG60),2)</f>
        <v>0</v>
      </c>
      <c r="AH58" s="347"/>
      <c r="AI58" s="347"/>
      <c r="AJ58" s="347"/>
      <c r="AK58" s="347"/>
      <c r="AL58" s="347"/>
      <c r="AM58" s="347"/>
      <c r="AN58" s="354">
        <f t="shared" si="0"/>
        <v>0</v>
      </c>
      <c r="AO58" s="347"/>
      <c r="AP58" s="347"/>
      <c r="AQ58" s="89" t="s">
        <v>78</v>
      </c>
      <c r="AR58" s="90"/>
      <c r="AS58" s="91">
        <f>ROUND(SUM(AS59:AS60),2)</f>
        <v>0</v>
      </c>
      <c r="AT58" s="92">
        <f t="shared" si="1"/>
        <v>0</v>
      </c>
      <c r="AU58" s="93">
        <f>ROUND(SUM(AU59:AU60),5)</f>
        <v>0</v>
      </c>
      <c r="AV58" s="92">
        <f>ROUND(AZ58*L29,2)</f>
        <v>0</v>
      </c>
      <c r="AW58" s="92">
        <f>ROUND(BA58*L30,2)</f>
        <v>0</v>
      </c>
      <c r="AX58" s="92">
        <f>ROUND(BB58*L29,2)</f>
        <v>0</v>
      </c>
      <c r="AY58" s="92">
        <f>ROUND(BC58*L30,2)</f>
        <v>0</v>
      </c>
      <c r="AZ58" s="92">
        <f>ROUND(SUM(AZ59:AZ60),2)</f>
        <v>0</v>
      </c>
      <c r="BA58" s="92">
        <f>ROUND(SUM(BA59:BA60),2)</f>
        <v>0</v>
      </c>
      <c r="BB58" s="92">
        <f>ROUND(SUM(BB59:BB60),2)</f>
        <v>0</v>
      </c>
      <c r="BC58" s="92">
        <f>ROUND(SUM(BC59:BC60),2)</f>
        <v>0</v>
      </c>
      <c r="BD58" s="94">
        <f>ROUND(SUM(BD59:BD60),2)</f>
        <v>0</v>
      </c>
      <c r="BS58" s="95" t="s">
        <v>71</v>
      </c>
      <c r="BT58" s="95" t="s">
        <v>79</v>
      </c>
      <c r="BU58" s="95" t="s">
        <v>73</v>
      </c>
      <c r="BV58" s="95" t="s">
        <v>74</v>
      </c>
      <c r="BW58" s="95" t="s">
        <v>92</v>
      </c>
      <c r="BX58" s="95" t="s">
        <v>5</v>
      </c>
      <c r="CL58" s="95" t="s">
        <v>19</v>
      </c>
      <c r="CM58" s="95" t="s">
        <v>81</v>
      </c>
    </row>
    <row r="59" spans="1:91" s="4" customFormat="1" ht="23.25" customHeight="1">
      <c r="A59" s="96" t="s">
        <v>82</v>
      </c>
      <c r="B59" s="51"/>
      <c r="C59" s="97"/>
      <c r="D59" s="97"/>
      <c r="E59" s="321" t="s">
        <v>93</v>
      </c>
      <c r="F59" s="321"/>
      <c r="G59" s="321"/>
      <c r="H59" s="321"/>
      <c r="I59" s="321"/>
      <c r="J59" s="97"/>
      <c r="K59" s="321" t="s">
        <v>94</v>
      </c>
      <c r="L59" s="321"/>
      <c r="M59" s="321"/>
      <c r="N59" s="321"/>
      <c r="O59" s="321"/>
      <c r="P59" s="321"/>
      <c r="Q59" s="321"/>
      <c r="R59" s="321"/>
      <c r="S59" s="321"/>
      <c r="T59" s="321"/>
      <c r="U59" s="321"/>
      <c r="V59" s="321"/>
      <c r="W59" s="321"/>
      <c r="X59" s="321"/>
      <c r="Y59" s="321"/>
      <c r="Z59" s="321"/>
      <c r="AA59" s="321"/>
      <c r="AB59" s="321"/>
      <c r="AC59" s="321"/>
      <c r="AD59" s="321"/>
      <c r="AE59" s="321"/>
      <c r="AF59" s="321"/>
      <c r="AG59" s="348">
        <f>'2020-08-02.1-LIB - SO 02 ...'!J32</f>
        <v>0</v>
      </c>
      <c r="AH59" s="349"/>
      <c r="AI59" s="349"/>
      <c r="AJ59" s="349"/>
      <c r="AK59" s="349"/>
      <c r="AL59" s="349"/>
      <c r="AM59" s="349"/>
      <c r="AN59" s="348">
        <f t="shared" si="0"/>
        <v>0</v>
      </c>
      <c r="AO59" s="349"/>
      <c r="AP59" s="349"/>
      <c r="AQ59" s="98" t="s">
        <v>85</v>
      </c>
      <c r="AR59" s="53"/>
      <c r="AS59" s="99">
        <v>0</v>
      </c>
      <c r="AT59" s="100">
        <f t="shared" si="1"/>
        <v>0</v>
      </c>
      <c r="AU59" s="101">
        <f>'2020-08-02.1-LIB - SO 02 ...'!P90</f>
        <v>0</v>
      </c>
      <c r="AV59" s="100">
        <f>'2020-08-02.1-LIB - SO 02 ...'!J35</f>
        <v>0</v>
      </c>
      <c r="AW59" s="100">
        <f>'2020-08-02.1-LIB - SO 02 ...'!J36</f>
        <v>0</v>
      </c>
      <c r="AX59" s="100">
        <f>'2020-08-02.1-LIB - SO 02 ...'!J37</f>
        <v>0</v>
      </c>
      <c r="AY59" s="100">
        <f>'2020-08-02.1-LIB - SO 02 ...'!J38</f>
        <v>0</v>
      </c>
      <c r="AZ59" s="100">
        <f>'2020-08-02.1-LIB - SO 02 ...'!F35</f>
        <v>0</v>
      </c>
      <c r="BA59" s="100">
        <f>'2020-08-02.1-LIB - SO 02 ...'!F36</f>
        <v>0</v>
      </c>
      <c r="BB59" s="100">
        <f>'2020-08-02.1-LIB - SO 02 ...'!F37</f>
        <v>0</v>
      </c>
      <c r="BC59" s="100">
        <f>'2020-08-02.1-LIB - SO 02 ...'!F38</f>
        <v>0</v>
      </c>
      <c r="BD59" s="102">
        <f>'2020-08-02.1-LIB - SO 02 ...'!F39</f>
        <v>0</v>
      </c>
      <c r="BT59" s="103" t="s">
        <v>81</v>
      </c>
      <c r="BV59" s="103" t="s">
        <v>74</v>
      </c>
      <c r="BW59" s="103" t="s">
        <v>95</v>
      </c>
      <c r="BX59" s="103" t="s">
        <v>92</v>
      </c>
      <c r="CL59" s="103" t="s">
        <v>19</v>
      </c>
    </row>
    <row r="60" spans="1:91" s="4" customFormat="1" ht="23.25" customHeight="1">
      <c r="A60" s="96" t="s">
        <v>82</v>
      </c>
      <c r="B60" s="51"/>
      <c r="C60" s="97"/>
      <c r="D60" s="97"/>
      <c r="E60" s="321" t="s">
        <v>96</v>
      </c>
      <c r="F60" s="321"/>
      <c r="G60" s="321"/>
      <c r="H60" s="321"/>
      <c r="I60" s="321"/>
      <c r="J60" s="97"/>
      <c r="K60" s="321" t="s">
        <v>97</v>
      </c>
      <c r="L60" s="321"/>
      <c r="M60" s="321"/>
      <c r="N60" s="321"/>
      <c r="O60" s="321"/>
      <c r="P60" s="321"/>
      <c r="Q60" s="321"/>
      <c r="R60" s="321"/>
      <c r="S60" s="321"/>
      <c r="T60" s="321"/>
      <c r="U60" s="321"/>
      <c r="V60" s="321"/>
      <c r="W60" s="321"/>
      <c r="X60" s="321"/>
      <c r="Y60" s="321"/>
      <c r="Z60" s="321"/>
      <c r="AA60" s="321"/>
      <c r="AB60" s="321"/>
      <c r="AC60" s="321"/>
      <c r="AD60" s="321"/>
      <c r="AE60" s="321"/>
      <c r="AF60" s="321"/>
      <c r="AG60" s="348">
        <f>'2020-08-02.2-LIB - SO 02 ...'!J32</f>
        <v>0</v>
      </c>
      <c r="AH60" s="349"/>
      <c r="AI60" s="349"/>
      <c r="AJ60" s="349"/>
      <c r="AK60" s="349"/>
      <c r="AL60" s="349"/>
      <c r="AM60" s="349"/>
      <c r="AN60" s="348">
        <f t="shared" si="0"/>
        <v>0</v>
      </c>
      <c r="AO60" s="349"/>
      <c r="AP60" s="349"/>
      <c r="AQ60" s="98" t="s">
        <v>85</v>
      </c>
      <c r="AR60" s="53"/>
      <c r="AS60" s="99">
        <v>0</v>
      </c>
      <c r="AT60" s="100">
        <f t="shared" si="1"/>
        <v>0</v>
      </c>
      <c r="AU60" s="101">
        <f>'2020-08-02.2-LIB - SO 02 ...'!P88</f>
        <v>0</v>
      </c>
      <c r="AV60" s="100">
        <f>'2020-08-02.2-LIB - SO 02 ...'!J35</f>
        <v>0</v>
      </c>
      <c r="AW60" s="100">
        <f>'2020-08-02.2-LIB - SO 02 ...'!J36</f>
        <v>0</v>
      </c>
      <c r="AX60" s="100">
        <f>'2020-08-02.2-LIB - SO 02 ...'!J37</f>
        <v>0</v>
      </c>
      <c r="AY60" s="100">
        <f>'2020-08-02.2-LIB - SO 02 ...'!J38</f>
        <v>0</v>
      </c>
      <c r="AZ60" s="100">
        <f>'2020-08-02.2-LIB - SO 02 ...'!F35</f>
        <v>0</v>
      </c>
      <c r="BA60" s="100">
        <f>'2020-08-02.2-LIB - SO 02 ...'!F36</f>
        <v>0</v>
      </c>
      <c r="BB60" s="100">
        <f>'2020-08-02.2-LIB - SO 02 ...'!F37</f>
        <v>0</v>
      </c>
      <c r="BC60" s="100">
        <f>'2020-08-02.2-LIB - SO 02 ...'!F38</f>
        <v>0</v>
      </c>
      <c r="BD60" s="102">
        <f>'2020-08-02.2-LIB - SO 02 ...'!F39</f>
        <v>0</v>
      </c>
      <c r="BT60" s="103" t="s">
        <v>81</v>
      </c>
      <c r="BV60" s="103" t="s">
        <v>74</v>
      </c>
      <c r="BW60" s="103" t="s">
        <v>98</v>
      </c>
      <c r="BX60" s="103" t="s">
        <v>92</v>
      </c>
      <c r="CL60" s="103" t="s">
        <v>19</v>
      </c>
    </row>
    <row r="61" spans="1:91" s="7" customFormat="1" ht="24.75" customHeight="1">
      <c r="B61" s="86"/>
      <c r="C61" s="87"/>
      <c r="D61" s="320" t="s">
        <v>99</v>
      </c>
      <c r="E61" s="320"/>
      <c r="F61" s="320"/>
      <c r="G61" s="320"/>
      <c r="H61" s="320"/>
      <c r="I61" s="88"/>
      <c r="J61" s="320" t="s">
        <v>100</v>
      </c>
      <c r="K61" s="320"/>
      <c r="L61" s="320"/>
      <c r="M61" s="320"/>
      <c r="N61" s="320"/>
      <c r="O61" s="320"/>
      <c r="P61" s="320"/>
      <c r="Q61" s="320"/>
      <c r="R61" s="320"/>
      <c r="S61" s="320"/>
      <c r="T61" s="320"/>
      <c r="U61" s="320"/>
      <c r="V61" s="320"/>
      <c r="W61" s="320"/>
      <c r="X61" s="320"/>
      <c r="Y61" s="320"/>
      <c r="Z61" s="320"/>
      <c r="AA61" s="320"/>
      <c r="AB61" s="320"/>
      <c r="AC61" s="320"/>
      <c r="AD61" s="320"/>
      <c r="AE61" s="320"/>
      <c r="AF61" s="320"/>
      <c r="AG61" s="346">
        <f>ROUND(SUM(AG62:AG63),2)</f>
        <v>0</v>
      </c>
      <c r="AH61" s="347"/>
      <c r="AI61" s="347"/>
      <c r="AJ61" s="347"/>
      <c r="AK61" s="347"/>
      <c r="AL61" s="347"/>
      <c r="AM61" s="347"/>
      <c r="AN61" s="354">
        <f t="shared" si="0"/>
        <v>0</v>
      </c>
      <c r="AO61" s="347"/>
      <c r="AP61" s="347"/>
      <c r="AQ61" s="89" t="s">
        <v>78</v>
      </c>
      <c r="AR61" s="90"/>
      <c r="AS61" s="91">
        <f>ROUND(SUM(AS62:AS63),2)</f>
        <v>0</v>
      </c>
      <c r="AT61" s="92">
        <f t="shared" si="1"/>
        <v>0</v>
      </c>
      <c r="AU61" s="93">
        <f>ROUND(SUM(AU62:AU63),5)</f>
        <v>0</v>
      </c>
      <c r="AV61" s="92">
        <f>ROUND(AZ61*L29,2)</f>
        <v>0</v>
      </c>
      <c r="AW61" s="92">
        <f>ROUND(BA61*L30,2)</f>
        <v>0</v>
      </c>
      <c r="AX61" s="92">
        <f>ROUND(BB61*L29,2)</f>
        <v>0</v>
      </c>
      <c r="AY61" s="92">
        <f>ROUND(BC61*L30,2)</f>
        <v>0</v>
      </c>
      <c r="AZ61" s="92">
        <f>ROUND(SUM(AZ62:AZ63),2)</f>
        <v>0</v>
      </c>
      <c r="BA61" s="92">
        <f>ROUND(SUM(BA62:BA63),2)</f>
        <v>0</v>
      </c>
      <c r="BB61" s="92">
        <f>ROUND(SUM(BB62:BB63),2)</f>
        <v>0</v>
      </c>
      <c r="BC61" s="92">
        <f>ROUND(SUM(BC62:BC63),2)</f>
        <v>0</v>
      </c>
      <c r="BD61" s="94">
        <f>ROUND(SUM(BD62:BD63),2)</f>
        <v>0</v>
      </c>
      <c r="BS61" s="95" t="s">
        <v>71</v>
      </c>
      <c r="BT61" s="95" t="s">
        <v>79</v>
      </c>
      <c r="BU61" s="95" t="s">
        <v>73</v>
      </c>
      <c r="BV61" s="95" t="s">
        <v>74</v>
      </c>
      <c r="BW61" s="95" t="s">
        <v>101</v>
      </c>
      <c r="BX61" s="95" t="s">
        <v>5</v>
      </c>
      <c r="CL61" s="95" t="s">
        <v>19</v>
      </c>
      <c r="CM61" s="95" t="s">
        <v>81</v>
      </c>
    </row>
    <row r="62" spans="1:91" s="4" customFormat="1" ht="23.25" customHeight="1">
      <c r="A62" s="96" t="s">
        <v>82</v>
      </c>
      <c r="B62" s="51"/>
      <c r="C62" s="97"/>
      <c r="D62" s="97"/>
      <c r="E62" s="321" t="s">
        <v>102</v>
      </c>
      <c r="F62" s="321"/>
      <c r="G62" s="321"/>
      <c r="H62" s="321"/>
      <c r="I62" s="321"/>
      <c r="J62" s="97"/>
      <c r="K62" s="321" t="s">
        <v>103</v>
      </c>
      <c r="L62" s="321"/>
      <c r="M62" s="321"/>
      <c r="N62" s="321"/>
      <c r="O62" s="321"/>
      <c r="P62" s="321"/>
      <c r="Q62" s="321"/>
      <c r="R62" s="321"/>
      <c r="S62" s="321"/>
      <c r="T62" s="321"/>
      <c r="U62" s="321"/>
      <c r="V62" s="321"/>
      <c r="W62" s="321"/>
      <c r="X62" s="321"/>
      <c r="Y62" s="321"/>
      <c r="Z62" s="321"/>
      <c r="AA62" s="321"/>
      <c r="AB62" s="321"/>
      <c r="AC62" s="321"/>
      <c r="AD62" s="321"/>
      <c r="AE62" s="321"/>
      <c r="AF62" s="321"/>
      <c r="AG62" s="348">
        <f>'2020-08-03.1-LIB - SO 03 ...'!J32</f>
        <v>0</v>
      </c>
      <c r="AH62" s="349"/>
      <c r="AI62" s="349"/>
      <c r="AJ62" s="349"/>
      <c r="AK62" s="349"/>
      <c r="AL62" s="349"/>
      <c r="AM62" s="349"/>
      <c r="AN62" s="348">
        <f t="shared" si="0"/>
        <v>0</v>
      </c>
      <c r="AO62" s="349"/>
      <c r="AP62" s="349"/>
      <c r="AQ62" s="98" t="s">
        <v>85</v>
      </c>
      <c r="AR62" s="53"/>
      <c r="AS62" s="99">
        <v>0</v>
      </c>
      <c r="AT62" s="100">
        <f t="shared" si="1"/>
        <v>0</v>
      </c>
      <c r="AU62" s="101">
        <f>'2020-08-03.1-LIB - SO 03 ...'!P93</f>
        <v>0</v>
      </c>
      <c r="AV62" s="100">
        <f>'2020-08-03.1-LIB - SO 03 ...'!J35</f>
        <v>0</v>
      </c>
      <c r="AW62" s="100">
        <f>'2020-08-03.1-LIB - SO 03 ...'!J36</f>
        <v>0</v>
      </c>
      <c r="AX62" s="100">
        <f>'2020-08-03.1-LIB - SO 03 ...'!J37</f>
        <v>0</v>
      </c>
      <c r="AY62" s="100">
        <f>'2020-08-03.1-LIB - SO 03 ...'!J38</f>
        <v>0</v>
      </c>
      <c r="AZ62" s="100">
        <f>'2020-08-03.1-LIB - SO 03 ...'!F35</f>
        <v>0</v>
      </c>
      <c r="BA62" s="100">
        <f>'2020-08-03.1-LIB - SO 03 ...'!F36</f>
        <v>0</v>
      </c>
      <c r="BB62" s="100">
        <f>'2020-08-03.1-LIB - SO 03 ...'!F37</f>
        <v>0</v>
      </c>
      <c r="BC62" s="100">
        <f>'2020-08-03.1-LIB - SO 03 ...'!F38</f>
        <v>0</v>
      </c>
      <c r="BD62" s="102">
        <f>'2020-08-03.1-LIB - SO 03 ...'!F39</f>
        <v>0</v>
      </c>
      <c r="BT62" s="103" t="s">
        <v>81</v>
      </c>
      <c r="BV62" s="103" t="s">
        <v>74</v>
      </c>
      <c r="BW62" s="103" t="s">
        <v>104</v>
      </c>
      <c r="BX62" s="103" t="s">
        <v>101</v>
      </c>
      <c r="CL62" s="103" t="s">
        <v>19</v>
      </c>
    </row>
    <row r="63" spans="1:91" s="4" customFormat="1" ht="23.25" customHeight="1">
      <c r="A63" s="96" t="s">
        <v>82</v>
      </c>
      <c r="B63" s="51"/>
      <c r="C63" s="97"/>
      <c r="D63" s="97"/>
      <c r="E63" s="321" t="s">
        <v>105</v>
      </c>
      <c r="F63" s="321"/>
      <c r="G63" s="321"/>
      <c r="H63" s="321"/>
      <c r="I63" s="321"/>
      <c r="J63" s="97"/>
      <c r="K63" s="321" t="s">
        <v>106</v>
      </c>
      <c r="L63" s="321"/>
      <c r="M63" s="321"/>
      <c r="N63" s="321"/>
      <c r="O63" s="321"/>
      <c r="P63" s="321"/>
      <c r="Q63" s="321"/>
      <c r="R63" s="321"/>
      <c r="S63" s="321"/>
      <c r="T63" s="321"/>
      <c r="U63" s="321"/>
      <c r="V63" s="321"/>
      <c r="W63" s="321"/>
      <c r="X63" s="321"/>
      <c r="Y63" s="321"/>
      <c r="Z63" s="321"/>
      <c r="AA63" s="321"/>
      <c r="AB63" s="321"/>
      <c r="AC63" s="321"/>
      <c r="AD63" s="321"/>
      <c r="AE63" s="321"/>
      <c r="AF63" s="321"/>
      <c r="AG63" s="348">
        <f>'2020-08-03.2-LIB - SO 03 ...'!J32</f>
        <v>0</v>
      </c>
      <c r="AH63" s="349"/>
      <c r="AI63" s="349"/>
      <c r="AJ63" s="349"/>
      <c r="AK63" s="349"/>
      <c r="AL63" s="349"/>
      <c r="AM63" s="349"/>
      <c r="AN63" s="348">
        <f t="shared" si="0"/>
        <v>0</v>
      </c>
      <c r="AO63" s="349"/>
      <c r="AP63" s="349"/>
      <c r="AQ63" s="98" t="s">
        <v>85</v>
      </c>
      <c r="AR63" s="53"/>
      <c r="AS63" s="99">
        <v>0</v>
      </c>
      <c r="AT63" s="100">
        <f t="shared" si="1"/>
        <v>0</v>
      </c>
      <c r="AU63" s="101">
        <f>'2020-08-03.2-LIB - SO 03 ...'!P90</f>
        <v>0</v>
      </c>
      <c r="AV63" s="100">
        <f>'2020-08-03.2-LIB - SO 03 ...'!J35</f>
        <v>0</v>
      </c>
      <c r="AW63" s="100">
        <f>'2020-08-03.2-LIB - SO 03 ...'!J36</f>
        <v>0</v>
      </c>
      <c r="AX63" s="100">
        <f>'2020-08-03.2-LIB - SO 03 ...'!J37</f>
        <v>0</v>
      </c>
      <c r="AY63" s="100">
        <f>'2020-08-03.2-LIB - SO 03 ...'!J38</f>
        <v>0</v>
      </c>
      <c r="AZ63" s="100">
        <f>'2020-08-03.2-LIB - SO 03 ...'!F35</f>
        <v>0</v>
      </c>
      <c r="BA63" s="100">
        <f>'2020-08-03.2-LIB - SO 03 ...'!F36</f>
        <v>0</v>
      </c>
      <c r="BB63" s="100">
        <f>'2020-08-03.2-LIB - SO 03 ...'!F37</f>
        <v>0</v>
      </c>
      <c r="BC63" s="100">
        <f>'2020-08-03.2-LIB - SO 03 ...'!F38</f>
        <v>0</v>
      </c>
      <c r="BD63" s="102">
        <f>'2020-08-03.2-LIB - SO 03 ...'!F39</f>
        <v>0</v>
      </c>
      <c r="BT63" s="103" t="s">
        <v>81</v>
      </c>
      <c r="BV63" s="103" t="s">
        <v>74</v>
      </c>
      <c r="BW63" s="103" t="s">
        <v>107</v>
      </c>
      <c r="BX63" s="103" t="s">
        <v>101</v>
      </c>
      <c r="CL63" s="103" t="s">
        <v>19</v>
      </c>
    </row>
    <row r="64" spans="1:91" s="7" customFormat="1" ht="24.75" customHeight="1">
      <c r="B64" s="86"/>
      <c r="C64" s="87"/>
      <c r="D64" s="320" t="s">
        <v>108</v>
      </c>
      <c r="E64" s="320"/>
      <c r="F64" s="320"/>
      <c r="G64" s="320"/>
      <c r="H64" s="320"/>
      <c r="I64" s="88"/>
      <c r="J64" s="320" t="s">
        <v>109</v>
      </c>
      <c r="K64" s="320"/>
      <c r="L64" s="320"/>
      <c r="M64" s="320"/>
      <c r="N64" s="320"/>
      <c r="O64" s="320"/>
      <c r="P64" s="320"/>
      <c r="Q64" s="320"/>
      <c r="R64" s="320"/>
      <c r="S64" s="320"/>
      <c r="T64" s="320"/>
      <c r="U64" s="320"/>
      <c r="V64" s="320"/>
      <c r="W64" s="320"/>
      <c r="X64" s="320"/>
      <c r="Y64" s="320"/>
      <c r="Z64" s="320"/>
      <c r="AA64" s="320"/>
      <c r="AB64" s="320"/>
      <c r="AC64" s="320"/>
      <c r="AD64" s="320"/>
      <c r="AE64" s="320"/>
      <c r="AF64" s="320"/>
      <c r="AG64" s="346">
        <f>ROUND(SUM(AG65:AG66),2)</f>
        <v>0</v>
      </c>
      <c r="AH64" s="347"/>
      <c r="AI64" s="347"/>
      <c r="AJ64" s="347"/>
      <c r="AK64" s="347"/>
      <c r="AL64" s="347"/>
      <c r="AM64" s="347"/>
      <c r="AN64" s="354">
        <f t="shared" si="0"/>
        <v>0</v>
      </c>
      <c r="AO64" s="347"/>
      <c r="AP64" s="347"/>
      <c r="AQ64" s="89" t="s">
        <v>78</v>
      </c>
      <c r="AR64" s="90"/>
      <c r="AS64" s="91">
        <f>ROUND(SUM(AS65:AS66),2)</f>
        <v>0</v>
      </c>
      <c r="AT64" s="92">
        <f t="shared" si="1"/>
        <v>0</v>
      </c>
      <c r="AU64" s="93">
        <f>ROUND(SUM(AU65:AU66),5)</f>
        <v>0</v>
      </c>
      <c r="AV64" s="92">
        <f>ROUND(AZ64*L29,2)</f>
        <v>0</v>
      </c>
      <c r="AW64" s="92">
        <f>ROUND(BA64*L30,2)</f>
        <v>0</v>
      </c>
      <c r="AX64" s="92">
        <f>ROUND(BB64*L29,2)</f>
        <v>0</v>
      </c>
      <c r="AY64" s="92">
        <f>ROUND(BC64*L30,2)</f>
        <v>0</v>
      </c>
      <c r="AZ64" s="92">
        <f>ROUND(SUM(AZ65:AZ66),2)</f>
        <v>0</v>
      </c>
      <c r="BA64" s="92">
        <f>ROUND(SUM(BA65:BA66),2)</f>
        <v>0</v>
      </c>
      <c r="BB64" s="92">
        <f>ROUND(SUM(BB65:BB66),2)</f>
        <v>0</v>
      </c>
      <c r="BC64" s="92">
        <f>ROUND(SUM(BC65:BC66),2)</f>
        <v>0</v>
      </c>
      <c r="BD64" s="94">
        <f>ROUND(SUM(BD65:BD66),2)</f>
        <v>0</v>
      </c>
      <c r="BS64" s="95" t="s">
        <v>71</v>
      </c>
      <c r="BT64" s="95" t="s">
        <v>79</v>
      </c>
      <c r="BU64" s="95" t="s">
        <v>73</v>
      </c>
      <c r="BV64" s="95" t="s">
        <v>74</v>
      </c>
      <c r="BW64" s="95" t="s">
        <v>110</v>
      </c>
      <c r="BX64" s="95" t="s">
        <v>5</v>
      </c>
      <c r="CL64" s="95" t="s">
        <v>19</v>
      </c>
      <c r="CM64" s="95" t="s">
        <v>81</v>
      </c>
    </row>
    <row r="65" spans="1:91" s="4" customFormat="1" ht="23.25" customHeight="1">
      <c r="A65" s="96" t="s">
        <v>82</v>
      </c>
      <c r="B65" s="51"/>
      <c r="C65" s="97"/>
      <c r="D65" s="97"/>
      <c r="E65" s="321" t="s">
        <v>111</v>
      </c>
      <c r="F65" s="321"/>
      <c r="G65" s="321"/>
      <c r="H65" s="321"/>
      <c r="I65" s="321"/>
      <c r="J65" s="97"/>
      <c r="K65" s="321" t="s">
        <v>112</v>
      </c>
      <c r="L65" s="321"/>
      <c r="M65" s="321"/>
      <c r="N65" s="321"/>
      <c r="O65" s="321"/>
      <c r="P65" s="321"/>
      <c r="Q65" s="321"/>
      <c r="R65" s="321"/>
      <c r="S65" s="321"/>
      <c r="T65" s="321"/>
      <c r="U65" s="321"/>
      <c r="V65" s="321"/>
      <c r="W65" s="321"/>
      <c r="X65" s="321"/>
      <c r="Y65" s="321"/>
      <c r="Z65" s="321"/>
      <c r="AA65" s="321"/>
      <c r="AB65" s="321"/>
      <c r="AC65" s="321"/>
      <c r="AD65" s="321"/>
      <c r="AE65" s="321"/>
      <c r="AF65" s="321"/>
      <c r="AG65" s="348">
        <f>'2020-08-04.1-LIB - SO 04 ...'!J32</f>
        <v>0</v>
      </c>
      <c r="AH65" s="349"/>
      <c r="AI65" s="349"/>
      <c r="AJ65" s="349"/>
      <c r="AK65" s="349"/>
      <c r="AL65" s="349"/>
      <c r="AM65" s="349"/>
      <c r="AN65" s="348">
        <f t="shared" si="0"/>
        <v>0</v>
      </c>
      <c r="AO65" s="349"/>
      <c r="AP65" s="349"/>
      <c r="AQ65" s="98" t="s">
        <v>85</v>
      </c>
      <c r="AR65" s="53"/>
      <c r="AS65" s="99">
        <v>0</v>
      </c>
      <c r="AT65" s="100">
        <f t="shared" si="1"/>
        <v>0</v>
      </c>
      <c r="AU65" s="101">
        <f>'2020-08-04.1-LIB - SO 04 ...'!P90</f>
        <v>0</v>
      </c>
      <c r="AV65" s="100">
        <f>'2020-08-04.1-LIB - SO 04 ...'!J35</f>
        <v>0</v>
      </c>
      <c r="AW65" s="100">
        <f>'2020-08-04.1-LIB - SO 04 ...'!J36</f>
        <v>0</v>
      </c>
      <c r="AX65" s="100">
        <f>'2020-08-04.1-LIB - SO 04 ...'!J37</f>
        <v>0</v>
      </c>
      <c r="AY65" s="100">
        <f>'2020-08-04.1-LIB - SO 04 ...'!J38</f>
        <v>0</v>
      </c>
      <c r="AZ65" s="100">
        <f>'2020-08-04.1-LIB - SO 04 ...'!F35</f>
        <v>0</v>
      </c>
      <c r="BA65" s="100">
        <f>'2020-08-04.1-LIB - SO 04 ...'!F36</f>
        <v>0</v>
      </c>
      <c r="BB65" s="100">
        <f>'2020-08-04.1-LIB - SO 04 ...'!F37</f>
        <v>0</v>
      </c>
      <c r="BC65" s="100">
        <f>'2020-08-04.1-LIB - SO 04 ...'!F38</f>
        <v>0</v>
      </c>
      <c r="BD65" s="102">
        <f>'2020-08-04.1-LIB - SO 04 ...'!F39</f>
        <v>0</v>
      </c>
      <c r="BT65" s="103" t="s">
        <v>81</v>
      </c>
      <c r="BV65" s="103" t="s">
        <v>74</v>
      </c>
      <c r="BW65" s="103" t="s">
        <v>113</v>
      </c>
      <c r="BX65" s="103" t="s">
        <v>110</v>
      </c>
      <c r="CL65" s="103" t="s">
        <v>19</v>
      </c>
    </row>
    <row r="66" spans="1:91" s="4" customFormat="1" ht="23.25" customHeight="1">
      <c r="A66" s="96" t="s">
        <v>82</v>
      </c>
      <c r="B66" s="51"/>
      <c r="C66" s="97"/>
      <c r="D66" s="97"/>
      <c r="E66" s="321" t="s">
        <v>114</v>
      </c>
      <c r="F66" s="321"/>
      <c r="G66" s="321"/>
      <c r="H66" s="321"/>
      <c r="I66" s="321"/>
      <c r="J66" s="97"/>
      <c r="K66" s="321" t="s">
        <v>115</v>
      </c>
      <c r="L66" s="321"/>
      <c r="M66" s="321"/>
      <c r="N66" s="321"/>
      <c r="O66" s="321"/>
      <c r="P66" s="321"/>
      <c r="Q66" s="321"/>
      <c r="R66" s="321"/>
      <c r="S66" s="321"/>
      <c r="T66" s="321"/>
      <c r="U66" s="321"/>
      <c r="V66" s="321"/>
      <c r="W66" s="321"/>
      <c r="X66" s="321"/>
      <c r="Y66" s="321"/>
      <c r="Z66" s="321"/>
      <c r="AA66" s="321"/>
      <c r="AB66" s="321"/>
      <c r="AC66" s="321"/>
      <c r="AD66" s="321"/>
      <c r="AE66" s="321"/>
      <c r="AF66" s="321"/>
      <c r="AG66" s="348">
        <f>'2020-08-04.2-LIB - SO 04 ...'!J32</f>
        <v>0</v>
      </c>
      <c r="AH66" s="349"/>
      <c r="AI66" s="349"/>
      <c r="AJ66" s="349"/>
      <c r="AK66" s="349"/>
      <c r="AL66" s="349"/>
      <c r="AM66" s="349"/>
      <c r="AN66" s="348">
        <f t="shared" si="0"/>
        <v>0</v>
      </c>
      <c r="AO66" s="349"/>
      <c r="AP66" s="349"/>
      <c r="AQ66" s="98" t="s">
        <v>85</v>
      </c>
      <c r="AR66" s="53"/>
      <c r="AS66" s="99">
        <v>0</v>
      </c>
      <c r="AT66" s="100">
        <f t="shared" si="1"/>
        <v>0</v>
      </c>
      <c r="AU66" s="101">
        <f>'2020-08-04.2-LIB - SO 04 ...'!P88</f>
        <v>0</v>
      </c>
      <c r="AV66" s="100">
        <f>'2020-08-04.2-LIB - SO 04 ...'!J35</f>
        <v>0</v>
      </c>
      <c r="AW66" s="100">
        <f>'2020-08-04.2-LIB - SO 04 ...'!J36</f>
        <v>0</v>
      </c>
      <c r="AX66" s="100">
        <f>'2020-08-04.2-LIB - SO 04 ...'!J37</f>
        <v>0</v>
      </c>
      <c r="AY66" s="100">
        <f>'2020-08-04.2-LIB - SO 04 ...'!J38</f>
        <v>0</v>
      </c>
      <c r="AZ66" s="100">
        <f>'2020-08-04.2-LIB - SO 04 ...'!F35</f>
        <v>0</v>
      </c>
      <c r="BA66" s="100">
        <f>'2020-08-04.2-LIB - SO 04 ...'!F36</f>
        <v>0</v>
      </c>
      <c r="BB66" s="100">
        <f>'2020-08-04.2-LIB - SO 04 ...'!F37</f>
        <v>0</v>
      </c>
      <c r="BC66" s="100">
        <f>'2020-08-04.2-LIB - SO 04 ...'!F38</f>
        <v>0</v>
      </c>
      <c r="BD66" s="102">
        <f>'2020-08-04.2-LIB - SO 04 ...'!F39</f>
        <v>0</v>
      </c>
      <c r="BT66" s="103" t="s">
        <v>81</v>
      </c>
      <c r="BV66" s="103" t="s">
        <v>74</v>
      </c>
      <c r="BW66" s="103" t="s">
        <v>116</v>
      </c>
      <c r="BX66" s="103" t="s">
        <v>110</v>
      </c>
      <c r="CL66" s="103" t="s">
        <v>19</v>
      </c>
    </row>
    <row r="67" spans="1:91" s="7" customFormat="1" ht="24.75" customHeight="1">
      <c r="B67" s="86"/>
      <c r="C67" s="87"/>
      <c r="D67" s="320" t="s">
        <v>117</v>
      </c>
      <c r="E67" s="320"/>
      <c r="F67" s="320"/>
      <c r="G67" s="320"/>
      <c r="H67" s="320"/>
      <c r="I67" s="88"/>
      <c r="J67" s="320" t="s">
        <v>118</v>
      </c>
      <c r="K67" s="320"/>
      <c r="L67" s="320"/>
      <c r="M67" s="320"/>
      <c r="N67" s="320"/>
      <c r="O67" s="320"/>
      <c r="P67" s="320"/>
      <c r="Q67" s="320"/>
      <c r="R67" s="320"/>
      <c r="S67" s="320"/>
      <c r="T67" s="320"/>
      <c r="U67" s="320"/>
      <c r="V67" s="320"/>
      <c r="W67" s="320"/>
      <c r="X67" s="320"/>
      <c r="Y67" s="320"/>
      <c r="Z67" s="320"/>
      <c r="AA67" s="320"/>
      <c r="AB67" s="320"/>
      <c r="AC67" s="320"/>
      <c r="AD67" s="320"/>
      <c r="AE67" s="320"/>
      <c r="AF67" s="320"/>
      <c r="AG67" s="346">
        <f>ROUND(SUM(AG68:AG69),2)</f>
        <v>0</v>
      </c>
      <c r="AH67" s="347"/>
      <c r="AI67" s="347"/>
      <c r="AJ67" s="347"/>
      <c r="AK67" s="347"/>
      <c r="AL67" s="347"/>
      <c r="AM67" s="347"/>
      <c r="AN67" s="354">
        <f t="shared" si="0"/>
        <v>0</v>
      </c>
      <c r="AO67" s="347"/>
      <c r="AP67" s="347"/>
      <c r="AQ67" s="89" t="s">
        <v>78</v>
      </c>
      <c r="AR67" s="90"/>
      <c r="AS67" s="91">
        <f>ROUND(SUM(AS68:AS69),2)</f>
        <v>0</v>
      </c>
      <c r="AT67" s="92">
        <f t="shared" si="1"/>
        <v>0</v>
      </c>
      <c r="AU67" s="93">
        <f>ROUND(SUM(AU68:AU69),5)</f>
        <v>0</v>
      </c>
      <c r="AV67" s="92">
        <f>ROUND(AZ67*L29,2)</f>
        <v>0</v>
      </c>
      <c r="AW67" s="92">
        <f>ROUND(BA67*L30,2)</f>
        <v>0</v>
      </c>
      <c r="AX67" s="92">
        <f>ROUND(BB67*L29,2)</f>
        <v>0</v>
      </c>
      <c r="AY67" s="92">
        <f>ROUND(BC67*L30,2)</f>
        <v>0</v>
      </c>
      <c r="AZ67" s="92">
        <f>ROUND(SUM(AZ68:AZ69),2)</f>
        <v>0</v>
      </c>
      <c r="BA67" s="92">
        <f>ROUND(SUM(BA68:BA69),2)</f>
        <v>0</v>
      </c>
      <c r="BB67" s="92">
        <f>ROUND(SUM(BB68:BB69),2)</f>
        <v>0</v>
      </c>
      <c r="BC67" s="92">
        <f>ROUND(SUM(BC68:BC69),2)</f>
        <v>0</v>
      </c>
      <c r="BD67" s="94">
        <f>ROUND(SUM(BD68:BD69),2)</f>
        <v>0</v>
      </c>
      <c r="BS67" s="95" t="s">
        <v>71</v>
      </c>
      <c r="BT67" s="95" t="s">
        <v>79</v>
      </c>
      <c r="BU67" s="95" t="s">
        <v>73</v>
      </c>
      <c r="BV67" s="95" t="s">
        <v>74</v>
      </c>
      <c r="BW67" s="95" t="s">
        <v>119</v>
      </c>
      <c r="BX67" s="95" t="s">
        <v>5</v>
      </c>
      <c r="CL67" s="95" t="s">
        <v>19</v>
      </c>
      <c r="CM67" s="95" t="s">
        <v>81</v>
      </c>
    </row>
    <row r="68" spans="1:91" s="4" customFormat="1" ht="23.25" customHeight="1">
      <c r="A68" s="96" t="s">
        <v>82</v>
      </c>
      <c r="B68" s="51"/>
      <c r="C68" s="97"/>
      <c r="D68" s="97"/>
      <c r="E68" s="321" t="s">
        <v>120</v>
      </c>
      <c r="F68" s="321"/>
      <c r="G68" s="321"/>
      <c r="H68" s="321"/>
      <c r="I68" s="321"/>
      <c r="J68" s="97"/>
      <c r="K68" s="321" t="s">
        <v>121</v>
      </c>
      <c r="L68" s="321"/>
      <c r="M68" s="321"/>
      <c r="N68" s="321"/>
      <c r="O68" s="321"/>
      <c r="P68" s="321"/>
      <c r="Q68" s="321"/>
      <c r="R68" s="321"/>
      <c r="S68" s="321"/>
      <c r="T68" s="321"/>
      <c r="U68" s="321"/>
      <c r="V68" s="321"/>
      <c r="W68" s="321"/>
      <c r="X68" s="321"/>
      <c r="Y68" s="321"/>
      <c r="Z68" s="321"/>
      <c r="AA68" s="321"/>
      <c r="AB68" s="321"/>
      <c r="AC68" s="321"/>
      <c r="AD68" s="321"/>
      <c r="AE68" s="321"/>
      <c r="AF68" s="321"/>
      <c r="AG68" s="348">
        <f>'2020-08-05.1-LIB - SO 05 ...'!J32</f>
        <v>0</v>
      </c>
      <c r="AH68" s="349"/>
      <c r="AI68" s="349"/>
      <c r="AJ68" s="349"/>
      <c r="AK68" s="349"/>
      <c r="AL68" s="349"/>
      <c r="AM68" s="349"/>
      <c r="AN68" s="348">
        <f t="shared" si="0"/>
        <v>0</v>
      </c>
      <c r="AO68" s="349"/>
      <c r="AP68" s="349"/>
      <c r="AQ68" s="98" t="s">
        <v>85</v>
      </c>
      <c r="AR68" s="53"/>
      <c r="AS68" s="99">
        <v>0</v>
      </c>
      <c r="AT68" s="100">
        <f t="shared" si="1"/>
        <v>0</v>
      </c>
      <c r="AU68" s="101">
        <f>'2020-08-05.1-LIB - SO 05 ...'!P93</f>
        <v>0</v>
      </c>
      <c r="AV68" s="100">
        <f>'2020-08-05.1-LIB - SO 05 ...'!J35</f>
        <v>0</v>
      </c>
      <c r="AW68" s="100">
        <f>'2020-08-05.1-LIB - SO 05 ...'!J36</f>
        <v>0</v>
      </c>
      <c r="AX68" s="100">
        <f>'2020-08-05.1-LIB - SO 05 ...'!J37</f>
        <v>0</v>
      </c>
      <c r="AY68" s="100">
        <f>'2020-08-05.1-LIB - SO 05 ...'!J38</f>
        <v>0</v>
      </c>
      <c r="AZ68" s="100">
        <f>'2020-08-05.1-LIB - SO 05 ...'!F35</f>
        <v>0</v>
      </c>
      <c r="BA68" s="100">
        <f>'2020-08-05.1-LIB - SO 05 ...'!F36</f>
        <v>0</v>
      </c>
      <c r="BB68" s="100">
        <f>'2020-08-05.1-LIB - SO 05 ...'!F37</f>
        <v>0</v>
      </c>
      <c r="BC68" s="100">
        <f>'2020-08-05.1-LIB - SO 05 ...'!F38</f>
        <v>0</v>
      </c>
      <c r="BD68" s="102">
        <f>'2020-08-05.1-LIB - SO 05 ...'!F39</f>
        <v>0</v>
      </c>
      <c r="BT68" s="103" t="s">
        <v>81</v>
      </c>
      <c r="BV68" s="103" t="s">
        <v>74</v>
      </c>
      <c r="BW68" s="103" t="s">
        <v>122</v>
      </c>
      <c r="BX68" s="103" t="s">
        <v>119</v>
      </c>
      <c r="CL68" s="103" t="s">
        <v>19</v>
      </c>
    </row>
    <row r="69" spans="1:91" s="4" customFormat="1" ht="23.25" customHeight="1">
      <c r="A69" s="96" t="s">
        <v>82</v>
      </c>
      <c r="B69" s="51"/>
      <c r="C69" s="97"/>
      <c r="D69" s="97"/>
      <c r="E69" s="321" t="s">
        <v>123</v>
      </c>
      <c r="F69" s="321"/>
      <c r="G69" s="321"/>
      <c r="H69" s="321"/>
      <c r="I69" s="321"/>
      <c r="J69" s="97"/>
      <c r="K69" s="321" t="s">
        <v>124</v>
      </c>
      <c r="L69" s="321"/>
      <c r="M69" s="321"/>
      <c r="N69" s="321"/>
      <c r="O69" s="321"/>
      <c r="P69" s="321"/>
      <c r="Q69" s="321"/>
      <c r="R69" s="321"/>
      <c r="S69" s="321"/>
      <c r="T69" s="321"/>
      <c r="U69" s="321"/>
      <c r="V69" s="321"/>
      <c r="W69" s="321"/>
      <c r="X69" s="321"/>
      <c r="Y69" s="321"/>
      <c r="Z69" s="321"/>
      <c r="AA69" s="321"/>
      <c r="AB69" s="321"/>
      <c r="AC69" s="321"/>
      <c r="AD69" s="321"/>
      <c r="AE69" s="321"/>
      <c r="AF69" s="321"/>
      <c r="AG69" s="348">
        <f>'2020-08-05.2-LIB - SO 05 ...'!J32</f>
        <v>0</v>
      </c>
      <c r="AH69" s="349"/>
      <c r="AI69" s="349"/>
      <c r="AJ69" s="349"/>
      <c r="AK69" s="349"/>
      <c r="AL69" s="349"/>
      <c r="AM69" s="349"/>
      <c r="AN69" s="348">
        <f t="shared" si="0"/>
        <v>0</v>
      </c>
      <c r="AO69" s="349"/>
      <c r="AP69" s="349"/>
      <c r="AQ69" s="98" t="s">
        <v>85</v>
      </c>
      <c r="AR69" s="53"/>
      <c r="AS69" s="99">
        <v>0</v>
      </c>
      <c r="AT69" s="100">
        <f t="shared" si="1"/>
        <v>0</v>
      </c>
      <c r="AU69" s="101">
        <f>'2020-08-05.2-LIB - SO 05 ...'!P88</f>
        <v>0</v>
      </c>
      <c r="AV69" s="100">
        <f>'2020-08-05.2-LIB - SO 05 ...'!J35</f>
        <v>0</v>
      </c>
      <c r="AW69" s="100">
        <f>'2020-08-05.2-LIB - SO 05 ...'!J36</f>
        <v>0</v>
      </c>
      <c r="AX69" s="100">
        <f>'2020-08-05.2-LIB - SO 05 ...'!J37</f>
        <v>0</v>
      </c>
      <c r="AY69" s="100">
        <f>'2020-08-05.2-LIB - SO 05 ...'!J38</f>
        <v>0</v>
      </c>
      <c r="AZ69" s="100">
        <f>'2020-08-05.2-LIB - SO 05 ...'!F35</f>
        <v>0</v>
      </c>
      <c r="BA69" s="100">
        <f>'2020-08-05.2-LIB - SO 05 ...'!F36</f>
        <v>0</v>
      </c>
      <c r="BB69" s="100">
        <f>'2020-08-05.2-LIB - SO 05 ...'!F37</f>
        <v>0</v>
      </c>
      <c r="BC69" s="100">
        <f>'2020-08-05.2-LIB - SO 05 ...'!F38</f>
        <v>0</v>
      </c>
      <c r="BD69" s="102">
        <f>'2020-08-05.2-LIB - SO 05 ...'!F39</f>
        <v>0</v>
      </c>
      <c r="BT69" s="103" t="s">
        <v>81</v>
      </c>
      <c r="BV69" s="103" t="s">
        <v>74</v>
      </c>
      <c r="BW69" s="103" t="s">
        <v>125</v>
      </c>
      <c r="BX69" s="103" t="s">
        <v>119</v>
      </c>
      <c r="CL69" s="103" t="s">
        <v>19</v>
      </c>
    </row>
    <row r="70" spans="1:91" s="7" customFormat="1" ht="24.75" customHeight="1">
      <c r="B70" s="86"/>
      <c r="C70" s="87"/>
      <c r="D70" s="320" t="s">
        <v>126</v>
      </c>
      <c r="E70" s="320"/>
      <c r="F70" s="320"/>
      <c r="G70" s="320"/>
      <c r="H70" s="320"/>
      <c r="I70" s="88"/>
      <c r="J70" s="320" t="s">
        <v>127</v>
      </c>
      <c r="K70" s="320"/>
      <c r="L70" s="320"/>
      <c r="M70" s="320"/>
      <c r="N70" s="320"/>
      <c r="O70" s="320"/>
      <c r="P70" s="320"/>
      <c r="Q70" s="320"/>
      <c r="R70" s="320"/>
      <c r="S70" s="320"/>
      <c r="T70" s="320"/>
      <c r="U70" s="320"/>
      <c r="V70" s="320"/>
      <c r="W70" s="320"/>
      <c r="X70" s="320"/>
      <c r="Y70" s="320"/>
      <c r="Z70" s="320"/>
      <c r="AA70" s="320"/>
      <c r="AB70" s="320"/>
      <c r="AC70" s="320"/>
      <c r="AD70" s="320"/>
      <c r="AE70" s="320"/>
      <c r="AF70" s="320"/>
      <c r="AG70" s="346">
        <f>ROUND(SUM(AG71:AG72),2)</f>
        <v>0</v>
      </c>
      <c r="AH70" s="347"/>
      <c r="AI70" s="347"/>
      <c r="AJ70" s="347"/>
      <c r="AK70" s="347"/>
      <c r="AL70" s="347"/>
      <c r="AM70" s="347"/>
      <c r="AN70" s="354">
        <f t="shared" si="0"/>
        <v>0</v>
      </c>
      <c r="AO70" s="347"/>
      <c r="AP70" s="347"/>
      <c r="AQ70" s="89" t="s">
        <v>78</v>
      </c>
      <c r="AR70" s="90"/>
      <c r="AS70" s="91">
        <f>ROUND(SUM(AS71:AS72),2)</f>
        <v>0</v>
      </c>
      <c r="AT70" s="92">
        <f t="shared" si="1"/>
        <v>0</v>
      </c>
      <c r="AU70" s="93">
        <f>ROUND(SUM(AU71:AU72),5)</f>
        <v>0</v>
      </c>
      <c r="AV70" s="92">
        <f>ROUND(AZ70*L29,2)</f>
        <v>0</v>
      </c>
      <c r="AW70" s="92">
        <f>ROUND(BA70*L30,2)</f>
        <v>0</v>
      </c>
      <c r="AX70" s="92">
        <f>ROUND(BB70*L29,2)</f>
        <v>0</v>
      </c>
      <c r="AY70" s="92">
        <f>ROUND(BC70*L30,2)</f>
        <v>0</v>
      </c>
      <c r="AZ70" s="92">
        <f>ROUND(SUM(AZ71:AZ72),2)</f>
        <v>0</v>
      </c>
      <c r="BA70" s="92">
        <f>ROUND(SUM(BA71:BA72),2)</f>
        <v>0</v>
      </c>
      <c r="BB70" s="92">
        <f>ROUND(SUM(BB71:BB72),2)</f>
        <v>0</v>
      </c>
      <c r="BC70" s="92">
        <f>ROUND(SUM(BC71:BC72),2)</f>
        <v>0</v>
      </c>
      <c r="BD70" s="94">
        <f>ROUND(SUM(BD71:BD72),2)</f>
        <v>0</v>
      </c>
      <c r="BS70" s="95" t="s">
        <v>71</v>
      </c>
      <c r="BT70" s="95" t="s">
        <v>79</v>
      </c>
      <c r="BU70" s="95" t="s">
        <v>73</v>
      </c>
      <c r="BV70" s="95" t="s">
        <v>74</v>
      </c>
      <c r="BW70" s="95" t="s">
        <v>128</v>
      </c>
      <c r="BX70" s="95" t="s">
        <v>5</v>
      </c>
      <c r="CL70" s="95" t="s">
        <v>19</v>
      </c>
      <c r="CM70" s="95" t="s">
        <v>81</v>
      </c>
    </row>
    <row r="71" spans="1:91" s="4" customFormat="1" ht="23.25" customHeight="1">
      <c r="A71" s="96" t="s">
        <v>82</v>
      </c>
      <c r="B71" s="51"/>
      <c r="C71" s="97"/>
      <c r="D71" s="97"/>
      <c r="E71" s="321" t="s">
        <v>129</v>
      </c>
      <c r="F71" s="321"/>
      <c r="G71" s="321"/>
      <c r="H71" s="321"/>
      <c r="I71" s="321"/>
      <c r="J71" s="97"/>
      <c r="K71" s="321" t="s">
        <v>130</v>
      </c>
      <c r="L71" s="321"/>
      <c r="M71" s="321"/>
      <c r="N71" s="321"/>
      <c r="O71" s="321"/>
      <c r="P71" s="321"/>
      <c r="Q71" s="321"/>
      <c r="R71" s="321"/>
      <c r="S71" s="321"/>
      <c r="T71" s="321"/>
      <c r="U71" s="321"/>
      <c r="V71" s="321"/>
      <c r="W71" s="321"/>
      <c r="X71" s="321"/>
      <c r="Y71" s="321"/>
      <c r="Z71" s="321"/>
      <c r="AA71" s="321"/>
      <c r="AB71" s="321"/>
      <c r="AC71" s="321"/>
      <c r="AD71" s="321"/>
      <c r="AE71" s="321"/>
      <c r="AF71" s="321"/>
      <c r="AG71" s="348">
        <f>'2020-08-06.1-LIB - SO 06 ...'!J32</f>
        <v>0</v>
      </c>
      <c r="AH71" s="349"/>
      <c r="AI71" s="349"/>
      <c r="AJ71" s="349"/>
      <c r="AK71" s="349"/>
      <c r="AL71" s="349"/>
      <c r="AM71" s="349"/>
      <c r="AN71" s="348">
        <f t="shared" si="0"/>
        <v>0</v>
      </c>
      <c r="AO71" s="349"/>
      <c r="AP71" s="349"/>
      <c r="AQ71" s="98" t="s">
        <v>85</v>
      </c>
      <c r="AR71" s="53"/>
      <c r="AS71" s="99">
        <v>0</v>
      </c>
      <c r="AT71" s="100">
        <f t="shared" si="1"/>
        <v>0</v>
      </c>
      <c r="AU71" s="101">
        <f>'2020-08-06.1-LIB - SO 06 ...'!P92</f>
        <v>0</v>
      </c>
      <c r="AV71" s="100">
        <f>'2020-08-06.1-LIB - SO 06 ...'!J35</f>
        <v>0</v>
      </c>
      <c r="AW71" s="100">
        <f>'2020-08-06.1-LIB - SO 06 ...'!J36</f>
        <v>0</v>
      </c>
      <c r="AX71" s="100">
        <f>'2020-08-06.1-LIB - SO 06 ...'!J37</f>
        <v>0</v>
      </c>
      <c r="AY71" s="100">
        <f>'2020-08-06.1-LIB - SO 06 ...'!J38</f>
        <v>0</v>
      </c>
      <c r="AZ71" s="100">
        <f>'2020-08-06.1-LIB - SO 06 ...'!F35</f>
        <v>0</v>
      </c>
      <c r="BA71" s="100">
        <f>'2020-08-06.1-LIB - SO 06 ...'!F36</f>
        <v>0</v>
      </c>
      <c r="BB71" s="100">
        <f>'2020-08-06.1-LIB - SO 06 ...'!F37</f>
        <v>0</v>
      </c>
      <c r="BC71" s="100">
        <f>'2020-08-06.1-LIB - SO 06 ...'!F38</f>
        <v>0</v>
      </c>
      <c r="BD71" s="102">
        <f>'2020-08-06.1-LIB - SO 06 ...'!F39</f>
        <v>0</v>
      </c>
      <c r="BT71" s="103" t="s">
        <v>81</v>
      </c>
      <c r="BV71" s="103" t="s">
        <v>74</v>
      </c>
      <c r="BW71" s="103" t="s">
        <v>131</v>
      </c>
      <c r="BX71" s="103" t="s">
        <v>128</v>
      </c>
      <c r="CL71" s="103" t="s">
        <v>19</v>
      </c>
    </row>
    <row r="72" spans="1:91" s="4" customFormat="1" ht="23.25" customHeight="1">
      <c r="A72" s="96" t="s">
        <v>82</v>
      </c>
      <c r="B72" s="51"/>
      <c r="C72" s="97"/>
      <c r="D72" s="97"/>
      <c r="E72" s="321" t="s">
        <v>132</v>
      </c>
      <c r="F72" s="321"/>
      <c r="G72" s="321"/>
      <c r="H72" s="321"/>
      <c r="I72" s="321"/>
      <c r="J72" s="97"/>
      <c r="K72" s="321" t="s">
        <v>133</v>
      </c>
      <c r="L72" s="321"/>
      <c r="M72" s="321"/>
      <c r="N72" s="321"/>
      <c r="O72" s="321"/>
      <c r="P72" s="321"/>
      <c r="Q72" s="321"/>
      <c r="R72" s="321"/>
      <c r="S72" s="321"/>
      <c r="T72" s="321"/>
      <c r="U72" s="321"/>
      <c r="V72" s="321"/>
      <c r="W72" s="321"/>
      <c r="X72" s="321"/>
      <c r="Y72" s="321"/>
      <c r="Z72" s="321"/>
      <c r="AA72" s="321"/>
      <c r="AB72" s="321"/>
      <c r="AC72" s="321"/>
      <c r="AD72" s="321"/>
      <c r="AE72" s="321"/>
      <c r="AF72" s="321"/>
      <c r="AG72" s="348">
        <f>'2020-08-06.2-LIB - SO 06 ...'!J32</f>
        <v>0</v>
      </c>
      <c r="AH72" s="349"/>
      <c r="AI72" s="349"/>
      <c r="AJ72" s="349"/>
      <c r="AK72" s="349"/>
      <c r="AL72" s="349"/>
      <c r="AM72" s="349"/>
      <c r="AN72" s="348">
        <f t="shared" si="0"/>
        <v>0</v>
      </c>
      <c r="AO72" s="349"/>
      <c r="AP72" s="349"/>
      <c r="AQ72" s="98" t="s">
        <v>85</v>
      </c>
      <c r="AR72" s="53"/>
      <c r="AS72" s="99">
        <v>0</v>
      </c>
      <c r="AT72" s="100">
        <f t="shared" si="1"/>
        <v>0</v>
      </c>
      <c r="AU72" s="101">
        <f>'2020-08-06.2-LIB - SO 06 ...'!P88</f>
        <v>0</v>
      </c>
      <c r="AV72" s="100">
        <f>'2020-08-06.2-LIB - SO 06 ...'!J35</f>
        <v>0</v>
      </c>
      <c r="AW72" s="100">
        <f>'2020-08-06.2-LIB - SO 06 ...'!J36</f>
        <v>0</v>
      </c>
      <c r="AX72" s="100">
        <f>'2020-08-06.2-LIB - SO 06 ...'!J37</f>
        <v>0</v>
      </c>
      <c r="AY72" s="100">
        <f>'2020-08-06.2-LIB - SO 06 ...'!J38</f>
        <v>0</v>
      </c>
      <c r="AZ72" s="100">
        <f>'2020-08-06.2-LIB - SO 06 ...'!F35</f>
        <v>0</v>
      </c>
      <c r="BA72" s="100">
        <f>'2020-08-06.2-LIB - SO 06 ...'!F36</f>
        <v>0</v>
      </c>
      <c r="BB72" s="100">
        <f>'2020-08-06.2-LIB - SO 06 ...'!F37</f>
        <v>0</v>
      </c>
      <c r="BC72" s="100">
        <f>'2020-08-06.2-LIB - SO 06 ...'!F38</f>
        <v>0</v>
      </c>
      <c r="BD72" s="102">
        <f>'2020-08-06.2-LIB - SO 06 ...'!F39</f>
        <v>0</v>
      </c>
      <c r="BT72" s="103" t="s">
        <v>81</v>
      </c>
      <c r="BV72" s="103" t="s">
        <v>74</v>
      </c>
      <c r="BW72" s="103" t="s">
        <v>134</v>
      </c>
      <c r="BX72" s="103" t="s">
        <v>128</v>
      </c>
      <c r="CL72" s="103" t="s">
        <v>19</v>
      </c>
    </row>
    <row r="73" spans="1:91" s="7" customFormat="1" ht="24.75" customHeight="1">
      <c r="B73" s="86"/>
      <c r="C73" s="87"/>
      <c r="D73" s="320" t="s">
        <v>135</v>
      </c>
      <c r="E73" s="320"/>
      <c r="F73" s="320"/>
      <c r="G73" s="320"/>
      <c r="H73" s="320"/>
      <c r="I73" s="88"/>
      <c r="J73" s="320" t="s">
        <v>136</v>
      </c>
      <c r="K73" s="320"/>
      <c r="L73" s="320"/>
      <c r="M73" s="320"/>
      <c r="N73" s="320"/>
      <c r="O73" s="320"/>
      <c r="P73" s="320"/>
      <c r="Q73" s="320"/>
      <c r="R73" s="320"/>
      <c r="S73" s="320"/>
      <c r="T73" s="320"/>
      <c r="U73" s="320"/>
      <c r="V73" s="320"/>
      <c r="W73" s="320"/>
      <c r="X73" s="320"/>
      <c r="Y73" s="320"/>
      <c r="Z73" s="320"/>
      <c r="AA73" s="320"/>
      <c r="AB73" s="320"/>
      <c r="AC73" s="320"/>
      <c r="AD73" s="320"/>
      <c r="AE73" s="320"/>
      <c r="AF73" s="320"/>
      <c r="AG73" s="346">
        <f>ROUND(SUM(AG74:AG75),2)</f>
        <v>0</v>
      </c>
      <c r="AH73" s="347"/>
      <c r="AI73" s="347"/>
      <c r="AJ73" s="347"/>
      <c r="AK73" s="347"/>
      <c r="AL73" s="347"/>
      <c r="AM73" s="347"/>
      <c r="AN73" s="354">
        <f t="shared" si="0"/>
        <v>0</v>
      </c>
      <c r="AO73" s="347"/>
      <c r="AP73" s="347"/>
      <c r="AQ73" s="89" t="s">
        <v>78</v>
      </c>
      <c r="AR73" s="90"/>
      <c r="AS73" s="91">
        <f>ROUND(SUM(AS74:AS75),2)</f>
        <v>0</v>
      </c>
      <c r="AT73" s="92">
        <f t="shared" si="1"/>
        <v>0</v>
      </c>
      <c r="AU73" s="93">
        <f>ROUND(SUM(AU74:AU75),5)</f>
        <v>0</v>
      </c>
      <c r="AV73" s="92">
        <f>ROUND(AZ73*L29,2)</f>
        <v>0</v>
      </c>
      <c r="AW73" s="92">
        <f>ROUND(BA73*L30,2)</f>
        <v>0</v>
      </c>
      <c r="AX73" s="92">
        <f>ROUND(BB73*L29,2)</f>
        <v>0</v>
      </c>
      <c r="AY73" s="92">
        <f>ROUND(BC73*L30,2)</f>
        <v>0</v>
      </c>
      <c r="AZ73" s="92">
        <f>ROUND(SUM(AZ74:AZ75),2)</f>
        <v>0</v>
      </c>
      <c r="BA73" s="92">
        <f>ROUND(SUM(BA74:BA75),2)</f>
        <v>0</v>
      </c>
      <c r="BB73" s="92">
        <f>ROUND(SUM(BB74:BB75),2)</f>
        <v>0</v>
      </c>
      <c r="BC73" s="92">
        <f>ROUND(SUM(BC74:BC75),2)</f>
        <v>0</v>
      </c>
      <c r="BD73" s="94">
        <f>ROUND(SUM(BD74:BD75),2)</f>
        <v>0</v>
      </c>
      <c r="BS73" s="95" t="s">
        <v>71</v>
      </c>
      <c r="BT73" s="95" t="s">
        <v>79</v>
      </c>
      <c r="BU73" s="95" t="s">
        <v>73</v>
      </c>
      <c r="BV73" s="95" t="s">
        <v>74</v>
      </c>
      <c r="BW73" s="95" t="s">
        <v>137</v>
      </c>
      <c r="BX73" s="95" t="s">
        <v>5</v>
      </c>
      <c r="CL73" s="95" t="s">
        <v>19</v>
      </c>
      <c r="CM73" s="95" t="s">
        <v>81</v>
      </c>
    </row>
    <row r="74" spans="1:91" s="4" customFormat="1" ht="23.25" customHeight="1">
      <c r="A74" s="96" t="s">
        <v>82</v>
      </c>
      <c r="B74" s="51"/>
      <c r="C74" s="97"/>
      <c r="D74" s="97"/>
      <c r="E74" s="321" t="s">
        <v>138</v>
      </c>
      <c r="F74" s="321"/>
      <c r="G74" s="321"/>
      <c r="H74" s="321"/>
      <c r="I74" s="321"/>
      <c r="J74" s="97"/>
      <c r="K74" s="321" t="s">
        <v>139</v>
      </c>
      <c r="L74" s="321"/>
      <c r="M74" s="321"/>
      <c r="N74" s="321"/>
      <c r="O74" s="321"/>
      <c r="P74" s="321"/>
      <c r="Q74" s="321"/>
      <c r="R74" s="321"/>
      <c r="S74" s="321"/>
      <c r="T74" s="321"/>
      <c r="U74" s="321"/>
      <c r="V74" s="321"/>
      <c r="W74" s="321"/>
      <c r="X74" s="321"/>
      <c r="Y74" s="321"/>
      <c r="Z74" s="321"/>
      <c r="AA74" s="321"/>
      <c r="AB74" s="321"/>
      <c r="AC74" s="321"/>
      <c r="AD74" s="321"/>
      <c r="AE74" s="321"/>
      <c r="AF74" s="321"/>
      <c r="AG74" s="348">
        <f>'2020-08-07.1-LIB - SO 07 ...'!J32</f>
        <v>0</v>
      </c>
      <c r="AH74" s="349"/>
      <c r="AI74" s="349"/>
      <c r="AJ74" s="349"/>
      <c r="AK74" s="349"/>
      <c r="AL74" s="349"/>
      <c r="AM74" s="349"/>
      <c r="AN74" s="348">
        <f t="shared" si="0"/>
        <v>0</v>
      </c>
      <c r="AO74" s="349"/>
      <c r="AP74" s="349"/>
      <c r="AQ74" s="98" t="s">
        <v>85</v>
      </c>
      <c r="AR74" s="53"/>
      <c r="AS74" s="99">
        <v>0</v>
      </c>
      <c r="AT74" s="100">
        <f t="shared" si="1"/>
        <v>0</v>
      </c>
      <c r="AU74" s="101">
        <f>'2020-08-07.1-LIB - SO 07 ...'!P93</f>
        <v>0</v>
      </c>
      <c r="AV74" s="100">
        <f>'2020-08-07.1-LIB - SO 07 ...'!J35</f>
        <v>0</v>
      </c>
      <c r="AW74" s="100">
        <f>'2020-08-07.1-LIB - SO 07 ...'!J36</f>
        <v>0</v>
      </c>
      <c r="AX74" s="100">
        <f>'2020-08-07.1-LIB - SO 07 ...'!J37</f>
        <v>0</v>
      </c>
      <c r="AY74" s="100">
        <f>'2020-08-07.1-LIB - SO 07 ...'!J38</f>
        <v>0</v>
      </c>
      <c r="AZ74" s="100">
        <f>'2020-08-07.1-LIB - SO 07 ...'!F35</f>
        <v>0</v>
      </c>
      <c r="BA74" s="100">
        <f>'2020-08-07.1-LIB - SO 07 ...'!F36</f>
        <v>0</v>
      </c>
      <c r="BB74" s="100">
        <f>'2020-08-07.1-LIB - SO 07 ...'!F37</f>
        <v>0</v>
      </c>
      <c r="BC74" s="100">
        <f>'2020-08-07.1-LIB - SO 07 ...'!F38</f>
        <v>0</v>
      </c>
      <c r="BD74" s="102">
        <f>'2020-08-07.1-LIB - SO 07 ...'!F39</f>
        <v>0</v>
      </c>
      <c r="BT74" s="103" t="s">
        <v>81</v>
      </c>
      <c r="BV74" s="103" t="s">
        <v>74</v>
      </c>
      <c r="BW74" s="103" t="s">
        <v>140</v>
      </c>
      <c r="BX74" s="103" t="s">
        <v>137</v>
      </c>
      <c r="CL74" s="103" t="s">
        <v>19</v>
      </c>
    </row>
    <row r="75" spans="1:91" s="4" customFormat="1" ht="23.25" customHeight="1">
      <c r="A75" s="96" t="s">
        <v>82</v>
      </c>
      <c r="B75" s="51"/>
      <c r="C75" s="97"/>
      <c r="D75" s="97"/>
      <c r="E75" s="321" t="s">
        <v>141</v>
      </c>
      <c r="F75" s="321"/>
      <c r="G75" s="321"/>
      <c r="H75" s="321"/>
      <c r="I75" s="321"/>
      <c r="J75" s="97"/>
      <c r="K75" s="321" t="s">
        <v>142</v>
      </c>
      <c r="L75" s="321"/>
      <c r="M75" s="321"/>
      <c r="N75" s="321"/>
      <c r="O75" s="321"/>
      <c r="P75" s="321"/>
      <c r="Q75" s="321"/>
      <c r="R75" s="321"/>
      <c r="S75" s="321"/>
      <c r="T75" s="321"/>
      <c r="U75" s="321"/>
      <c r="V75" s="321"/>
      <c r="W75" s="321"/>
      <c r="X75" s="321"/>
      <c r="Y75" s="321"/>
      <c r="Z75" s="321"/>
      <c r="AA75" s="321"/>
      <c r="AB75" s="321"/>
      <c r="AC75" s="321"/>
      <c r="AD75" s="321"/>
      <c r="AE75" s="321"/>
      <c r="AF75" s="321"/>
      <c r="AG75" s="348">
        <f>'2020-08-07.2-LIB - SO 07 ...'!J32</f>
        <v>0</v>
      </c>
      <c r="AH75" s="349"/>
      <c r="AI75" s="349"/>
      <c r="AJ75" s="349"/>
      <c r="AK75" s="349"/>
      <c r="AL75" s="349"/>
      <c r="AM75" s="349"/>
      <c r="AN75" s="348">
        <f t="shared" si="0"/>
        <v>0</v>
      </c>
      <c r="AO75" s="349"/>
      <c r="AP75" s="349"/>
      <c r="AQ75" s="98" t="s">
        <v>85</v>
      </c>
      <c r="AR75" s="53"/>
      <c r="AS75" s="104">
        <v>0</v>
      </c>
      <c r="AT75" s="105">
        <f t="shared" si="1"/>
        <v>0</v>
      </c>
      <c r="AU75" s="106">
        <f>'2020-08-07.2-LIB - SO 07 ...'!P88</f>
        <v>0</v>
      </c>
      <c r="AV75" s="105">
        <f>'2020-08-07.2-LIB - SO 07 ...'!J35</f>
        <v>0</v>
      </c>
      <c r="AW75" s="105">
        <f>'2020-08-07.2-LIB - SO 07 ...'!J36</f>
        <v>0</v>
      </c>
      <c r="AX75" s="105">
        <f>'2020-08-07.2-LIB - SO 07 ...'!J37</f>
        <v>0</v>
      </c>
      <c r="AY75" s="105">
        <f>'2020-08-07.2-LIB - SO 07 ...'!J38</f>
        <v>0</v>
      </c>
      <c r="AZ75" s="105">
        <f>'2020-08-07.2-LIB - SO 07 ...'!F35</f>
        <v>0</v>
      </c>
      <c r="BA75" s="105">
        <f>'2020-08-07.2-LIB - SO 07 ...'!F36</f>
        <v>0</v>
      </c>
      <c r="BB75" s="105">
        <f>'2020-08-07.2-LIB - SO 07 ...'!F37</f>
        <v>0</v>
      </c>
      <c r="BC75" s="105">
        <f>'2020-08-07.2-LIB - SO 07 ...'!F38</f>
        <v>0</v>
      </c>
      <c r="BD75" s="107">
        <f>'2020-08-07.2-LIB - SO 07 ...'!F39</f>
        <v>0</v>
      </c>
      <c r="BT75" s="103" t="s">
        <v>81</v>
      </c>
      <c r="BV75" s="103" t="s">
        <v>74</v>
      </c>
      <c r="BW75" s="103" t="s">
        <v>143</v>
      </c>
      <c r="BX75" s="103" t="s">
        <v>137</v>
      </c>
      <c r="CL75" s="103" t="s">
        <v>19</v>
      </c>
    </row>
    <row r="76" spans="1:91" s="2" customFormat="1" ht="30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</row>
    <row r="77" spans="1:91" s="2" customFormat="1" ht="6.95" customHeight="1">
      <c r="A77" s="34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9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</row>
  </sheetData>
  <sheetProtection algorithmName="SHA-512" hashValue="L1vTcv9Zhym7JoZZ2M2S2UFIl3h0aSTozN7tUCFfNhkwAttf3haSiXUZZOV2FXjX6MGAbgKtpQo/TRHdZgwQSg==" saltValue="8StEuZgb0dWAFZPy9V6btQMMAY5Jj+ecPLrB2Ycr451YlmGMdAXEFfylMWh3UV7+onXcktNN/8uFIN/VPovH6g==" spinCount="100000" sheet="1" objects="1" scenarios="1" formatColumns="0" formatRows="0"/>
  <mergeCells count="122">
    <mergeCell ref="AN71:AP71"/>
    <mergeCell ref="AG71:AM71"/>
    <mergeCell ref="AN72:AP72"/>
    <mergeCell ref="AG72:AM72"/>
    <mergeCell ref="AN73:AP73"/>
    <mergeCell ref="AG73:AM73"/>
    <mergeCell ref="AN74:AP74"/>
    <mergeCell ref="AG74:AM74"/>
    <mergeCell ref="AN75:AP75"/>
    <mergeCell ref="AG75:AM75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8:AM58"/>
    <mergeCell ref="AG57:AM57"/>
    <mergeCell ref="AG52:AM52"/>
    <mergeCell ref="AG55:AM55"/>
    <mergeCell ref="AG56:AM56"/>
    <mergeCell ref="AM47:AN47"/>
    <mergeCell ref="AM49:AP49"/>
    <mergeCell ref="AM50:AP50"/>
    <mergeCell ref="AN55:AP55"/>
    <mergeCell ref="AN57:AP57"/>
    <mergeCell ref="AN56:AP56"/>
    <mergeCell ref="AN52:AP52"/>
    <mergeCell ref="AN58:AP58"/>
    <mergeCell ref="AS49:AT51"/>
    <mergeCell ref="AN54:AP54"/>
    <mergeCell ref="E74:I74"/>
    <mergeCell ref="K74:AF74"/>
    <mergeCell ref="E75:I75"/>
    <mergeCell ref="K75:AF7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E69:I69"/>
    <mergeCell ref="K69:AF69"/>
    <mergeCell ref="D70:H70"/>
    <mergeCell ref="J70:AF70"/>
    <mergeCell ref="E71:I71"/>
    <mergeCell ref="K71:AF71"/>
    <mergeCell ref="E72:I72"/>
    <mergeCell ref="K72:AF72"/>
    <mergeCell ref="D73:H73"/>
    <mergeCell ref="J73:AF73"/>
    <mergeCell ref="L45:AO45"/>
    <mergeCell ref="E65:I65"/>
    <mergeCell ref="K65:AF65"/>
    <mergeCell ref="E66:I66"/>
    <mergeCell ref="K66:AF66"/>
    <mergeCell ref="D67:H67"/>
    <mergeCell ref="J67:AF67"/>
    <mergeCell ref="E68:I68"/>
    <mergeCell ref="K68:AF68"/>
    <mergeCell ref="AG64:AM64"/>
    <mergeCell ref="AG63:AM63"/>
    <mergeCell ref="AG62:AM62"/>
    <mergeCell ref="AG61:AM61"/>
    <mergeCell ref="AG60:AM60"/>
    <mergeCell ref="AG59:AM59"/>
    <mergeCell ref="AN64:AP64"/>
    <mergeCell ref="AN63:AP63"/>
    <mergeCell ref="AN62:AP62"/>
    <mergeCell ref="AN59:AP59"/>
    <mergeCell ref="AN61:AP61"/>
    <mergeCell ref="AN60:AP60"/>
    <mergeCell ref="AN65:AP65"/>
    <mergeCell ref="AG65:AM65"/>
    <mergeCell ref="AN66:AP66"/>
    <mergeCell ref="C52:G52"/>
    <mergeCell ref="D64:H64"/>
    <mergeCell ref="D58:H58"/>
    <mergeCell ref="D55:H55"/>
    <mergeCell ref="D61:H61"/>
    <mergeCell ref="E59:I59"/>
    <mergeCell ref="E56:I56"/>
    <mergeCell ref="E60:I60"/>
    <mergeCell ref="E62:I62"/>
    <mergeCell ref="E63:I63"/>
    <mergeCell ref="E57:I57"/>
    <mergeCell ref="I52:AF52"/>
    <mergeCell ref="J61:AF61"/>
    <mergeCell ref="J55:AF55"/>
    <mergeCell ref="J58:AF58"/>
    <mergeCell ref="J64:AF64"/>
    <mergeCell ref="K57:AF57"/>
    <mergeCell ref="K60:AF60"/>
    <mergeCell ref="K62:AF62"/>
    <mergeCell ref="K59:AF59"/>
    <mergeCell ref="K63:AF63"/>
    <mergeCell ref="K56:AF56"/>
  </mergeCells>
  <hyperlinks>
    <hyperlink ref="A56" location="'2020-08-01.1-LIB - SO 01 ...'!C2" display="/"/>
    <hyperlink ref="A57" location="'2020-08-01.2-LIB - SO 01 ...'!C2" display="/"/>
    <hyperlink ref="A59" location="'2020-08-02.1-LIB - SO 02 ...'!C2" display="/"/>
    <hyperlink ref="A60" location="'2020-08-02.2-LIB - SO 02 ...'!C2" display="/"/>
    <hyperlink ref="A62" location="'2020-08-03.1-LIB - SO 03 ...'!C2" display="/"/>
    <hyperlink ref="A63" location="'2020-08-03.2-LIB - SO 03 ...'!C2" display="/"/>
    <hyperlink ref="A65" location="'2020-08-04.1-LIB - SO 04 ...'!C2" display="/"/>
    <hyperlink ref="A66" location="'2020-08-04.2-LIB - SO 04 ...'!C2" display="/"/>
    <hyperlink ref="A68" location="'2020-08-05.1-LIB - SO 05 ...'!C2" display="/"/>
    <hyperlink ref="A69" location="'2020-08-05.2-LIB - SO 05 ...'!C2" display="/"/>
    <hyperlink ref="A71" location="'2020-08-06.1-LIB - SO 06 ...'!C2" display="/"/>
    <hyperlink ref="A72" location="'2020-08-06.2-LIB - SO 06 ...'!C2" display="/"/>
    <hyperlink ref="A74" location="'2020-08-07.1-LIB - SO 07 ...'!C2" display="/"/>
    <hyperlink ref="A75" location="'2020-08-07.2-LIB - SO 07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93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122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144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2" t="str">
        <f>'Rekapitulace zakázky'!K6</f>
        <v>Oprava mostních objektů trati Rynoltice - Křižany</v>
      </c>
      <c r="F7" s="363"/>
      <c r="G7" s="363"/>
      <c r="H7" s="363"/>
      <c r="L7" s="20"/>
    </row>
    <row r="8" spans="1:46" s="1" customFormat="1" ht="12" customHeight="1">
      <c r="B8" s="20"/>
      <c r="D8" s="112" t="s">
        <v>145</v>
      </c>
      <c r="L8" s="20"/>
    </row>
    <row r="9" spans="1:46" s="2" customFormat="1" ht="16.5" customHeight="1">
      <c r="A9" s="34"/>
      <c r="B9" s="39"/>
      <c r="C9" s="34"/>
      <c r="D9" s="34"/>
      <c r="E9" s="362" t="s">
        <v>987</v>
      </c>
      <c r="F9" s="364"/>
      <c r="G9" s="364"/>
      <c r="H9" s="36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147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5" t="s">
        <v>988</v>
      </c>
      <c r="F11" s="364"/>
      <c r="G11" s="364"/>
      <c r="H11" s="36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989</v>
      </c>
      <c r="G14" s="34"/>
      <c r="H14" s="34"/>
      <c r="I14" s="112" t="s">
        <v>23</v>
      </c>
      <c r="J14" s="114" t="str">
        <f>'Rekapitulace zakázky'!AN8</f>
        <v>4. 8. 2020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30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31</v>
      </c>
      <c r="E19" s="34"/>
      <c r="F19" s="34"/>
      <c r="G19" s="34"/>
      <c r="H19" s="34"/>
      <c r="I19" s="112" t="s">
        <v>26</v>
      </c>
      <c r="J19" s="30" t="str">
        <f>'Rekapitulace zakázky'!AN13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6" t="str">
        <f>'Rekapitulace zakázky'!E14</f>
        <v>Vyplň údaj</v>
      </c>
      <c r="F20" s="367"/>
      <c r="G20" s="367"/>
      <c r="H20" s="367"/>
      <c r="I20" s="112" t="s">
        <v>29</v>
      </c>
      <c r="J20" s="30" t="str">
        <f>'Rekapitulace zakázky'!AN14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33</v>
      </c>
      <c r="E22" s="34"/>
      <c r="F22" s="34"/>
      <c r="G22" s="34"/>
      <c r="H22" s="34"/>
      <c r="I22" s="112" t="s">
        <v>26</v>
      </c>
      <c r="J22" s="103" t="str">
        <f>IF('Rekapitulace zakázky'!AN16="","",'Rekapitulace zakázky'!AN16)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zakázky'!E17="","",'Rekapitulace zakázky'!E17)</f>
        <v xml:space="preserve"> </v>
      </c>
      <c r="F23" s="34"/>
      <c r="G23" s="34"/>
      <c r="H23" s="34"/>
      <c r="I23" s="112" t="s">
        <v>29</v>
      </c>
      <c r="J23" s="103" t="str">
        <f>IF('Rekapitulace zakázky'!AN17="","",'Rekapitulace zakázky'!AN17)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35</v>
      </c>
      <c r="E25" s="34"/>
      <c r="F25" s="34"/>
      <c r="G25" s="34"/>
      <c r="H25" s="34"/>
      <c r="I25" s="112" t="s">
        <v>26</v>
      </c>
      <c r="J25" s="103" t="str">
        <f>IF('Rekapitulace zakázky'!AN19="","",'Rekapitulace zakázky'!AN19)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zakázky'!E20="","",'Rekapitulace zakázky'!E20)</f>
        <v xml:space="preserve"> </v>
      </c>
      <c r="F26" s="34"/>
      <c r="G26" s="34"/>
      <c r="H26" s="34"/>
      <c r="I26" s="112" t="s">
        <v>29</v>
      </c>
      <c r="J26" s="103" t="str">
        <f>IF('Rekapitulace zakázky'!AN20="","",'Rekapitulace zakázky'!AN20)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36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8" t="s">
        <v>19</v>
      </c>
      <c r="F29" s="368"/>
      <c r="G29" s="368"/>
      <c r="H29" s="36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38</v>
      </c>
      <c r="E32" s="34"/>
      <c r="F32" s="34"/>
      <c r="G32" s="34"/>
      <c r="H32" s="34"/>
      <c r="I32" s="34"/>
      <c r="J32" s="120">
        <f>ROUND(J93,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40</v>
      </c>
      <c r="G34" s="34"/>
      <c r="H34" s="34"/>
      <c r="I34" s="121" t="s">
        <v>39</v>
      </c>
      <c r="J34" s="121" t="s">
        <v>41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42</v>
      </c>
      <c r="E35" s="112" t="s">
        <v>43</v>
      </c>
      <c r="F35" s="123">
        <f>ROUND((SUM(BE93:BE392)),  2)</f>
        <v>0</v>
      </c>
      <c r="G35" s="34"/>
      <c r="H35" s="34"/>
      <c r="I35" s="124">
        <v>0.21</v>
      </c>
      <c r="J35" s="123">
        <f>ROUND(((SUM(BE93:BE392))*I35),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44</v>
      </c>
      <c r="F36" s="123">
        <f>ROUND((SUM(BF93:BF392)),  2)</f>
        <v>0</v>
      </c>
      <c r="G36" s="34"/>
      <c r="H36" s="34"/>
      <c r="I36" s="124">
        <v>0.15</v>
      </c>
      <c r="J36" s="123">
        <f>ROUND(((SUM(BF93:BF392))*I36),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ROUND((SUM(BG93:BG392)),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46</v>
      </c>
      <c r="F38" s="123">
        <f>ROUND((SUM(BH93:BH392)),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47</v>
      </c>
      <c r="F39" s="123">
        <f>ROUND((SUM(BI93:BI392)),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150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9" t="str">
        <f>E7</f>
        <v>Oprava mostních objektů trati Rynoltice - Křižany</v>
      </c>
      <c r="F50" s="370"/>
      <c r="G50" s="370"/>
      <c r="H50" s="37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9" t="s">
        <v>987</v>
      </c>
      <c r="F52" s="371"/>
      <c r="G52" s="371"/>
      <c r="H52" s="37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147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3" t="str">
        <f>E11</f>
        <v>2020/08/05.1/LIB - SO 05 -  P 125,352 stavební část</v>
      </c>
      <c r="F54" s="371"/>
      <c r="G54" s="371"/>
      <c r="H54" s="37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Zdislava</v>
      </c>
      <c r="G56" s="36"/>
      <c r="H56" s="36"/>
      <c r="I56" s="29" t="s">
        <v>23</v>
      </c>
      <c r="J56" s="59" t="str">
        <f>IF(J14="","",J14)</f>
        <v>4. 8. 2020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6"/>
      <c r="E58" s="36"/>
      <c r="F58" s="27" t="str">
        <f>E17</f>
        <v>Správa železnic, OŘ Hradec Králové</v>
      </c>
      <c r="G58" s="36"/>
      <c r="H58" s="36"/>
      <c r="I58" s="29" t="s">
        <v>33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29" t="s">
        <v>35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151</v>
      </c>
      <c r="D61" s="137"/>
      <c r="E61" s="137"/>
      <c r="F61" s="137"/>
      <c r="G61" s="137"/>
      <c r="H61" s="137"/>
      <c r="I61" s="137"/>
      <c r="J61" s="138" t="s">
        <v>152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70</v>
      </c>
      <c r="D63" s="36"/>
      <c r="E63" s="36"/>
      <c r="F63" s="36"/>
      <c r="G63" s="36"/>
      <c r="H63" s="36"/>
      <c r="I63" s="36"/>
      <c r="J63" s="77">
        <f>J93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153</v>
      </c>
    </row>
    <row r="64" spans="1:47" s="9" customFormat="1" ht="24.95" customHeight="1">
      <c r="B64" s="140"/>
      <c r="C64" s="141"/>
      <c r="D64" s="142" t="s">
        <v>154</v>
      </c>
      <c r="E64" s="143"/>
      <c r="F64" s="143"/>
      <c r="G64" s="143"/>
      <c r="H64" s="143"/>
      <c r="I64" s="143"/>
      <c r="J64" s="144">
        <f>J94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155</v>
      </c>
      <c r="E65" s="148"/>
      <c r="F65" s="148"/>
      <c r="G65" s="148"/>
      <c r="H65" s="148"/>
      <c r="I65" s="148"/>
      <c r="J65" s="149">
        <f>J95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156</v>
      </c>
      <c r="E66" s="148"/>
      <c r="F66" s="148"/>
      <c r="G66" s="148"/>
      <c r="H66" s="148"/>
      <c r="I66" s="148"/>
      <c r="J66" s="149">
        <f>J137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157</v>
      </c>
      <c r="E67" s="148"/>
      <c r="F67" s="148"/>
      <c r="G67" s="148"/>
      <c r="H67" s="148"/>
      <c r="I67" s="148"/>
      <c r="J67" s="149">
        <f>J155</f>
        <v>0</v>
      </c>
      <c r="K67" s="97"/>
      <c r="L67" s="150"/>
    </row>
    <row r="68" spans="1:31" s="10" customFormat="1" ht="19.899999999999999" customHeight="1">
      <c r="B68" s="146"/>
      <c r="C68" s="97"/>
      <c r="D68" s="147" t="s">
        <v>158</v>
      </c>
      <c r="E68" s="148"/>
      <c r="F68" s="148"/>
      <c r="G68" s="148"/>
      <c r="H68" s="148"/>
      <c r="I68" s="148"/>
      <c r="J68" s="149">
        <f>J194</f>
        <v>0</v>
      </c>
      <c r="K68" s="97"/>
      <c r="L68" s="150"/>
    </row>
    <row r="69" spans="1:31" s="10" customFormat="1" ht="19.899999999999999" customHeight="1">
      <c r="B69" s="146"/>
      <c r="C69" s="97"/>
      <c r="D69" s="147" t="s">
        <v>159</v>
      </c>
      <c r="E69" s="148"/>
      <c r="F69" s="148"/>
      <c r="G69" s="148"/>
      <c r="H69" s="148"/>
      <c r="I69" s="148"/>
      <c r="J69" s="149">
        <f>J249</f>
        <v>0</v>
      </c>
      <c r="K69" s="97"/>
      <c r="L69" s="150"/>
    </row>
    <row r="70" spans="1:31" s="10" customFormat="1" ht="19.899999999999999" customHeight="1">
      <c r="B70" s="146"/>
      <c r="C70" s="97"/>
      <c r="D70" s="147" t="s">
        <v>160</v>
      </c>
      <c r="E70" s="148"/>
      <c r="F70" s="148"/>
      <c r="G70" s="148"/>
      <c r="H70" s="148"/>
      <c r="I70" s="148"/>
      <c r="J70" s="149">
        <f>J258</f>
        <v>0</v>
      </c>
      <c r="K70" s="97"/>
      <c r="L70" s="150"/>
    </row>
    <row r="71" spans="1:31" s="10" customFormat="1" ht="14.85" customHeight="1">
      <c r="B71" s="146"/>
      <c r="C71" s="97"/>
      <c r="D71" s="147" t="s">
        <v>161</v>
      </c>
      <c r="E71" s="148"/>
      <c r="F71" s="148"/>
      <c r="G71" s="148"/>
      <c r="H71" s="148"/>
      <c r="I71" s="148"/>
      <c r="J71" s="149">
        <f>J371</f>
        <v>0</v>
      </c>
      <c r="K71" s="97"/>
      <c r="L71" s="150"/>
    </row>
    <row r="72" spans="1:31" s="2" customFormat="1" ht="21.7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7" spans="1:31" s="2" customFormat="1" ht="6.95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4.95" customHeight="1">
      <c r="A78" s="34"/>
      <c r="B78" s="35"/>
      <c r="C78" s="23" t="s">
        <v>162</v>
      </c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16</v>
      </c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6"/>
      <c r="D81" s="36"/>
      <c r="E81" s="369" t="str">
        <f>E7</f>
        <v>Oprava mostních objektů trati Rynoltice - Křižany</v>
      </c>
      <c r="F81" s="370"/>
      <c r="G81" s="370"/>
      <c r="H81" s="370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" customFormat="1" ht="12" customHeight="1">
      <c r="B82" s="21"/>
      <c r="C82" s="29" t="s">
        <v>145</v>
      </c>
      <c r="D82" s="22"/>
      <c r="E82" s="22"/>
      <c r="F82" s="22"/>
      <c r="G82" s="22"/>
      <c r="H82" s="22"/>
      <c r="I82" s="22"/>
      <c r="J82" s="22"/>
      <c r="K82" s="22"/>
      <c r="L82" s="20"/>
    </row>
    <row r="83" spans="1:65" s="2" customFormat="1" ht="16.5" customHeight="1">
      <c r="A83" s="34"/>
      <c r="B83" s="35"/>
      <c r="C83" s="36"/>
      <c r="D83" s="36"/>
      <c r="E83" s="369" t="s">
        <v>987</v>
      </c>
      <c r="F83" s="371"/>
      <c r="G83" s="371"/>
      <c r="H83" s="371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147</v>
      </c>
      <c r="D84" s="36"/>
      <c r="E84" s="36"/>
      <c r="F84" s="36"/>
      <c r="G84" s="36"/>
      <c r="H84" s="36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6.5" customHeight="1">
      <c r="A85" s="34"/>
      <c r="B85" s="35"/>
      <c r="C85" s="36"/>
      <c r="D85" s="36"/>
      <c r="E85" s="323" t="str">
        <f>E11</f>
        <v>2020/08/05.1/LIB - SO 05 -  P 125,352 stavební část</v>
      </c>
      <c r="F85" s="371"/>
      <c r="G85" s="371"/>
      <c r="H85" s="371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2" customHeight="1">
      <c r="A87" s="34"/>
      <c r="B87" s="35"/>
      <c r="C87" s="29" t="s">
        <v>21</v>
      </c>
      <c r="D87" s="36"/>
      <c r="E87" s="36"/>
      <c r="F87" s="27" t="str">
        <f>F14</f>
        <v>Zdislava</v>
      </c>
      <c r="G87" s="36"/>
      <c r="H87" s="36"/>
      <c r="I87" s="29" t="s">
        <v>23</v>
      </c>
      <c r="J87" s="59" t="str">
        <f>IF(J14="","",J14)</f>
        <v>4. 8. 2020</v>
      </c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5.2" customHeight="1">
      <c r="A89" s="34"/>
      <c r="B89" s="35"/>
      <c r="C89" s="29" t="s">
        <v>25</v>
      </c>
      <c r="D89" s="36"/>
      <c r="E89" s="36"/>
      <c r="F89" s="27" t="str">
        <f>E17</f>
        <v>Správa železnic, OŘ Hradec Králové</v>
      </c>
      <c r="G89" s="36"/>
      <c r="H89" s="36"/>
      <c r="I89" s="29" t="s">
        <v>33</v>
      </c>
      <c r="J89" s="32" t="str">
        <f>E23</f>
        <v xml:space="preserve"> </v>
      </c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2" customFormat="1" ht="15.2" customHeight="1">
      <c r="A90" s="34"/>
      <c r="B90" s="35"/>
      <c r="C90" s="29" t="s">
        <v>31</v>
      </c>
      <c r="D90" s="36"/>
      <c r="E90" s="36"/>
      <c r="F90" s="27" t="str">
        <f>IF(E20="","",E20)</f>
        <v>Vyplň údaj</v>
      </c>
      <c r="G90" s="36"/>
      <c r="H90" s="36"/>
      <c r="I90" s="29" t="s">
        <v>35</v>
      </c>
      <c r="J90" s="32" t="str">
        <f>E26</f>
        <v xml:space="preserve"> </v>
      </c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5" s="2" customFormat="1" ht="10.3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5" s="11" customFormat="1" ht="29.25" customHeight="1">
      <c r="A92" s="151"/>
      <c r="B92" s="152"/>
      <c r="C92" s="153" t="s">
        <v>163</v>
      </c>
      <c r="D92" s="154" t="s">
        <v>57</v>
      </c>
      <c r="E92" s="154" t="s">
        <v>53</v>
      </c>
      <c r="F92" s="154" t="s">
        <v>54</v>
      </c>
      <c r="G92" s="154" t="s">
        <v>164</v>
      </c>
      <c r="H92" s="154" t="s">
        <v>165</v>
      </c>
      <c r="I92" s="154" t="s">
        <v>166</v>
      </c>
      <c r="J92" s="154" t="s">
        <v>152</v>
      </c>
      <c r="K92" s="155" t="s">
        <v>167</v>
      </c>
      <c r="L92" s="156"/>
      <c r="M92" s="68" t="s">
        <v>19</v>
      </c>
      <c r="N92" s="69" t="s">
        <v>42</v>
      </c>
      <c r="O92" s="69" t="s">
        <v>168</v>
      </c>
      <c r="P92" s="69" t="s">
        <v>169</v>
      </c>
      <c r="Q92" s="69" t="s">
        <v>170</v>
      </c>
      <c r="R92" s="69" t="s">
        <v>171</v>
      </c>
      <c r="S92" s="69" t="s">
        <v>172</v>
      </c>
      <c r="T92" s="70" t="s">
        <v>173</v>
      </c>
      <c r="U92" s="151"/>
      <c r="V92" s="151"/>
      <c r="W92" s="151"/>
      <c r="X92" s="151"/>
      <c r="Y92" s="151"/>
      <c r="Z92" s="151"/>
      <c r="AA92" s="151"/>
      <c r="AB92" s="151"/>
      <c r="AC92" s="151"/>
      <c r="AD92" s="151"/>
      <c r="AE92" s="151"/>
    </row>
    <row r="93" spans="1:65" s="2" customFormat="1" ht="22.9" customHeight="1">
      <c r="A93" s="34"/>
      <c r="B93" s="35"/>
      <c r="C93" s="75" t="s">
        <v>174</v>
      </c>
      <c r="D93" s="36"/>
      <c r="E93" s="36"/>
      <c r="F93" s="36"/>
      <c r="G93" s="36"/>
      <c r="H93" s="36"/>
      <c r="I93" s="36"/>
      <c r="J93" s="157">
        <f>BK93</f>
        <v>0</v>
      </c>
      <c r="K93" s="36"/>
      <c r="L93" s="39"/>
      <c r="M93" s="71"/>
      <c r="N93" s="158"/>
      <c r="O93" s="72"/>
      <c r="P93" s="159">
        <f>P94</f>
        <v>0</v>
      </c>
      <c r="Q93" s="72"/>
      <c r="R93" s="159">
        <f>R94</f>
        <v>129.25353518446721</v>
      </c>
      <c r="S93" s="72"/>
      <c r="T93" s="160">
        <f>T94</f>
        <v>61.373122800000004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71</v>
      </c>
      <c r="AU93" s="17" t="s">
        <v>153</v>
      </c>
      <c r="BK93" s="161">
        <f>BK94</f>
        <v>0</v>
      </c>
    </row>
    <row r="94" spans="1:65" s="12" customFormat="1" ht="25.9" customHeight="1">
      <c r="B94" s="162"/>
      <c r="C94" s="163"/>
      <c r="D94" s="164" t="s">
        <v>71</v>
      </c>
      <c r="E94" s="165" t="s">
        <v>175</v>
      </c>
      <c r="F94" s="165" t="s">
        <v>176</v>
      </c>
      <c r="G94" s="163"/>
      <c r="H94" s="163"/>
      <c r="I94" s="166"/>
      <c r="J94" s="167">
        <f>BK94</f>
        <v>0</v>
      </c>
      <c r="K94" s="163"/>
      <c r="L94" s="168"/>
      <c r="M94" s="169"/>
      <c r="N94" s="170"/>
      <c r="O94" s="170"/>
      <c r="P94" s="171">
        <f>P95+P137+P155+P194+P249+P258</f>
        <v>0</v>
      </c>
      <c r="Q94" s="170"/>
      <c r="R94" s="171">
        <f>R95+R137+R155+R194+R249+R258</f>
        <v>129.25353518446721</v>
      </c>
      <c r="S94" s="170"/>
      <c r="T94" s="172">
        <f>T95+T137+T155+T194+T249+T258</f>
        <v>61.373122800000004</v>
      </c>
      <c r="AR94" s="173" t="s">
        <v>79</v>
      </c>
      <c r="AT94" s="174" t="s">
        <v>71</v>
      </c>
      <c r="AU94" s="174" t="s">
        <v>72</v>
      </c>
      <c r="AY94" s="173" t="s">
        <v>177</v>
      </c>
      <c r="BK94" s="175">
        <f>BK95+BK137+BK155+BK194+BK249+BK258</f>
        <v>0</v>
      </c>
    </row>
    <row r="95" spans="1:65" s="12" customFormat="1" ht="22.9" customHeight="1">
      <c r="B95" s="162"/>
      <c r="C95" s="163"/>
      <c r="D95" s="164" t="s">
        <v>71</v>
      </c>
      <c r="E95" s="176" t="s">
        <v>79</v>
      </c>
      <c r="F95" s="176" t="s">
        <v>178</v>
      </c>
      <c r="G95" s="163"/>
      <c r="H95" s="163"/>
      <c r="I95" s="166"/>
      <c r="J95" s="177">
        <f>BK95</f>
        <v>0</v>
      </c>
      <c r="K95" s="163"/>
      <c r="L95" s="168"/>
      <c r="M95" s="169"/>
      <c r="N95" s="170"/>
      <c r="O95" s="170"/>
      <c r="P95" s="171">
        <f>SUM(P96:P136)</f>
        <v>0</v>
      </c>
      <c r="Q95" s="170"/>
      <c r="R95" s="171">
        <f>SUM(R96:R136)</f>
        <v>0.55771904999999999</v>
      </c>
      <c r="S95" s="170"/>
      <c r="T95" s="172">
        <f>SUM(T96:T136)</f>
        <v>0</v>
      </c>
      <c r="AR95" s="173" t="s">
        <v>79</v>
      </c>
      <c r="AT95" s="174" t="s">
        <v>71</v>
      </c>
      <c r="AU95" s="174" t="s">
        <v>79</v>
      </c>
      <c r="AY95" s="173" t="s">
        <v>177</v>
      </c>
      <c r="BK95" s="175">
        <f>SUM(BK96:BK136)</f>
        <v>0</v>
      </c>
    </row>
    <row r="96" spans="1:65" s="2" customFormat="1" ht="24.2" customHeight="1">
      <c r="A96" s="34"/>
      <c r="B96" s="35"/>
      <c r="C96" s="178" t="s">
        <v>79</v>
      </c>
      <c r="D96" s="178" t="s">
        <v>179</v>
      </c>
      <c r="E96" s="179" t="s">
        <v>180</v>
      </c>
      <c r="F96" s="180" t="s">
        <v>181</v>
      </c>
      <c r="G96" s="181" t="s">
        <v>182</v>
      </c>
      <c r="H96" s="182">
        <v>60</v>
      </c>
      <c r="I96" s="183"/>
      <c r="J96" s="184">
        <f>ROUND(I96*H96,2)</f>
        <v>0</v>
      </c>
      <c r="K96" s="180" t="s">
        <v>183</v>
      </c>
      <c r="L96" s="39"/>
      <c r="M96" s="185" t="s">
        <v>19</v>
      </c>
      <c r="N96" s="186" t="s">
        <v>43</v>
      </c>
      <c r="O96" s="64"/>
      <c r="P96" s="187">
        <f>O96*H96</f>
        <v>0</v>
      </c>
      <c r="Q96" s="187">
        <v>0</v>
      </c>
      <c r="R96" s="187">
        <f>Q96*H96</f>
        <v>0</v>
      </c>
      <c r="S96" s="187">
        <v>0</v>
      </c>
      <c r="T96" s="18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9" t="s">
        <v>184</v>
      </c>
      <c r="AT96" s="189" t="s">
        <v>179</v>
      </c>
      <c r="AU96" s="189" t="s">
        <v>81</v>
      </c>
      <c r="AY96" s="17" t="s">
        <v>177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17" t="s">
        <v>79</v>
      </c>
      <c r="BK96" s="190">
        <f>ROUND(I96*H96,2)</f>
        <v>0</v>
      </c>
      <c r="BL96" s="17" t="s">
        <v>184</v>
      </c>
      <c r="BM96" s="189" t="s">
        <v>990</v>
      </c>
    </row>
    <row r="97" spans="1:65" s="2" customFormat="1" ht="29.25">
      <c r="A97" s="34"/>
      <c r="B97" s="35"/>
      <c r="C97" s="36"/>
      <c r="D97" s="191" t="s">
        <v>186</v>
      </c>
      <c r="E97" s="36"/>
      <c r="F97" s="192" t="s">
        <v>187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186</v>
      </c>
      <c r="AU97" s="17" t="s">
        <v>81</v>
      </c>
    </row>
    <row r="98" spans="1:65" s="2" customFormat="1" ht="126.75">
      <c r="A98" s="34"/>
      <c r="B98" s="35"/>
      <c r="C98" s="36"/>
      <c r="D98" s="191" t="s">
        <v>188</v>
      </c>
      <c r="E98" s="36"/>
      <c r="F98" s="196" t="s">
        <v>189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188</v>
      </c>
      <c r="AU98" s="17" t="s">
        <v>81</v>
      </c>
    </row>
    <row r="99" spans="1:65" s="2" customFormat="1" ht="24.2" customHeight="1">
      <c r="A99" s="34"/>
      <c r="B99" s="35"/>
      <c r="C99" s="178" t="s">
        <v>81</v>
      </c>
      <c r="D99" s="178" t="s">
        <v>179</v>
      </c>
      <c r="E99" s="179" t="s">
        <v>190</v>
      </c>
      <c r="F99" s="180" t="s">
        <v>191</v>
      </c>
      <c r="G99" s="181" t="s">
        <v>182</v>
      </c>
      <c r="H99" s="182">
        <v>40</v>
      </c>
      <c r="I99" s="183"/>
      <c r="J99" s="184">
        <f>ROUND(I99*H99,2)</f>
        <v>0</v>
      </c>
      <c r="K99" s="180" t="s">
        <v>183</v>
      </c>
      <c r="L99" s="39"/>
      <c r="M99" s="185" t="s">
        <v>19</v>
      </c>
      <c r="N99" s="186" t="s">
        <v>43</v>
      </c>
      <c r="O99" s="64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184</v>
      </c>
      <c r="AT99" s="189" t="s">
        <v>179</v>
      </c>
      <c r="AU99" s="189" t="s">
        <v>81</v>
      </c>
      <c r="AY99" s="17" t="s">
        <v>177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79</v>
      </c>
      <c r="BK99" s="190">
        <f>ROUND(I99*H99,2)</f>
        <v>0</v>
      </c>
      <c r="BL99" s="17" t="s">
        <v>184</v>
      </c>
      <c r="BM99" s="189" t="s">
        <v>991</v>
      </c>
    </row>
    <row r="100" spans="1:65" s="2" customFormat="1" ht="29.25">
      <c r="A100" s="34"/>
      <c r="B100" s="35"/>
      <c r="C100" s="36"/>
      <c r="D100" s="191" t="s">
        <v>186</v>
      </c>
      <c r="E100" s="36"/>
      <c r="F100" s="192" t="s">
        <v>193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186</v>
      </c>
      <c r="AU100" s="17" t="s">
        <v>81</v>
      </c>
    </row>
    <row r="101" spans="1:65" s="2" customFormat="1" ht="126.75">
      <c r="A101" s="34"/>
      <c r="B101" s="35"/>
      <c r="C101" s="36"/>
      <c r="D101" s="191" t="s">
        <v>188</v>
      </c>
      <c r="E101" s="36"/>
      <c r="F101" s="196" t="s">
        <v>189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188</v>
      </c>
      <c r="AU101" s="17" t="s">
        <v>81</v>
      </c>
    </row>
    <row r="102" spans="1:65" s="2" customFormat="1" ht="14.45" customHeight="1">
      <c r="A102" s="34"/>
      <c r="B102" s="35"/>
      <c r="C102" s="178" t="s">
        <v>194</v>
      </c>
      <c r="D102" s="178" t="s">
        <v>179</v>
      </c>
      <c r="E102" s="179" t="s">
        <v>195</v>
      </c>
      <c r="F102" s="180" t="s">
        <v>196</v>
      </c>
      <c r="G102" s="181" t="s">
        <v>182</v>
      </c>
      <c r="H102" s="182">
        <v>100</v>
      </c>
      <c r="I102" s="183"/>
      <c r="J102" s="184">
        <f>ROUND(I102*H102,2)</f>
        <v>0</v>
      </c>
      <c r="K102" s="180" t="s">
        <v>183</v>
      </c>
      <c r="L102" s="39"/>
      <c r="M102" s="185" t="s">
        <v>19</v>
      </c>
      <c r="N102" s="186" t="s">
        <v>43</v>
      </c>
      <c r="O102" s="64"/>
      <c r="P102" s="187">
        <f>O102*H102</f>
        <v>0</v>
      </c>
      <c r="Q102" s="187">
        <v>9.0000000000000006E-5</v>
      </c>
      <c r="R102" s="187">
        <f>Q102*H102</f>
        <v>9.0000000000000011E-3</v>
      </c>
      <c r="S102" s="187">
        <v>0</v>
      </c>
      <c r="T102" s="18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184</v>
      </c>
      <c r="AT102" s="189" t="s">
        <v>179</v>
      </c>
      <c r="AU102" s="189" t="s">
        <v>81</v>
      </c>
      <c r="AY102" s="17" t="s">
        <v>177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7" t="s">
        <v>79</v>
      </c>
      <c r="BK102" s="190">
        <f>ROUND(I102*H102,2)</f>
        <v>0</v>
      </c>
      <c r="BL102" s="17" t="s">
        <v>184</v>
      </c>
      <c r="BM102" s="189" t="s">
        <v>992</v>
      </c>
    </row>
    <row r="103" spans="1:65" s="2" customFormat="1" ht="19.5">
      <c r="A103" s="34"/>
      <c r="B103" s="35"/>
      <c r="C103" s="36"/>
      <c r="D103" s="191" t="s">
        <v>186</v>
      </c>
      <c r="E103" s="36"/>
      <c r="F103" s="192" t="s">
        <v>198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186</v>
      </c>
      <c r="AU103" s="17" t="s">
        <v>81</v>
      </c>
    </row>
    <row r="104" spans="1:65" s="2" customFormat="1" ht="24.2" customHeight="1">
      <c r="A104" s="34"/>
      <c r="B104" s="35"/>
      <c r="C104" s="178" t="s">
        <v>184</v>
      </c>
      <c r="D104" s="178" t="s">
        <v>179</v>
      </c>
      <c r="E104" s="179" t="s">
        <v>713</v>
      </c>
      <c r="F104" s="180" t="s">
        <v>714</v>
      </c>
      <c r="G104" s="181" t="s">
        <v>201</v>
      </c>
      <c r="H104" s="182">
        <v>6</v>
      </c>
      <c r="I104" s="183"/>
      <c r="J104" s="184">
        <f>ROUND(I104*H104,2)</f>
        <v>0</v>
      </c>
      <c r="K104" s="180" t="s">
        <v>183</v>
      </c>
      <c r="L104" s="39"/>
      <c r="M104" s="185" t="s">
        <v>19</v>
      </c>
      <c r="N104" s="186" t="s">
        <v>43</v>
      </c>
      <c r="O104" s="64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9" t="s">
        <v>184</v>
      </c>
      <c r="AT104" s="189" t="s">
        <v>179</v>
      </c>
      <c r="AU104" s="189" t="s">
        <v>81</v>
      </c>
      <c r="AY104" s="17" t="s">
        <v>177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7" t="s">
        <v>79</v>
      </c>
      <c r="BK104" s="190">
        <f>ROUND(I104*H104,2)</f>
        <v>0</v>
      </c>
      <c r="BL104" s="17" t="s">
        <v>184</v>
      </c>
      <c r="BM104" s="189" t="s">
        <v>993</v>
      </c>
    </row>
    <row r="105" spans="1:65" s="2" customFormat="1" ht="19.5">
      <c r="A105" s="34"/>
      <c r="B105" s="35"/>
      <c r="C105" s="36"/>
      <c r="D105" s="191" t="s">
        <v>186</v>
      </c>
      <c r="E105" s="36"/>
      <c r="F105" s="192" t="s">
        <v>716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186</v>
      </c>
      <c r="AU105" s="17" t="s">
        <v>81</v>
      </c>
    </row>
    <row r="106" spans="1:65" s="2" customFormat="1" ht="175.5">
      <c r="A106" s="34"/>
      <c r="B106" s="35"/>
      <c r="C106" s="36"/>
      <c r="D106" s="191" t="s">
        <v>188</v>
      </c>
      <c r="E106" s="36"/>
      <c r="F106" s="196" t="s">
        <v>717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188</v>
      </c>
      <c r="AU106" s="17" t="s">
        <v>81</v>
      </c>
    </row>
    <row r="107" spans="1:65" s="2" customFormat="1" ht="24.2" customHeight="1">
      <c r="A107" s="34"/>
      <c r="B107" s="35"/>
      <c r="C107" s="178" t="s">
        <v>207</v>
      </c>
      <c r="D107" s="178" t="s">
        <v>179</v>
      </c>
      <c r="E107" s="179" t="s">
        <v>994</v>
      </c>
      <c r="F107" s="180" t="s">
        <v>995</v>
      </c>
      <c r="G107" s="181" t="s">
        <v>201</v>
      </c>
      <c r="H107" s="182">
        <v>1</v>
      </c>
      <c r="I107" s="183"/>
      <c r="J107" s="184">
        <f>ROUND(I107*H107,2)</f>
        <v>0</v>
      </c>
      <c r="K107" s="180" t="s">
        <v>183</v>
      </c>
      <c r="L107" s="39"/>
      <c r="M107" s="185" t="s">
        <v>19</v>
      </c>
      <c r="N107" s="186" t="s">
        <v>43</v>
      </c>
      <c r="O107" s="64"/>
      <c r="P107" s="187">
        <f>O107*H107</f>
        <v>0</v>
      </c>
      <c r="Q107" s="187">
        <v>0</v>
      </c>
      <c r="R107" s="187">
        <f>Q107*H107</f>
        <v>0</v>
      </c>
      <c r="S107" s="187">
        <v>0</v>
      </c>
      <c r="T107" s="18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184</v>
      </c>
      <c r="AT107" s="189" t="s">
        <v>179</v>
      </c>
      <c r="AU107" s="189" t="s">
        <v>81</v>
      </c>
      <c r="AY107" s="17" t="s">
        <v>177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7" t="s">
        <v>79</v>
      </c>
      <c r="BK107" s="190">
        <f>ROUND(I107*H107,2)</f>
        <v>0</v>
      </c>
      <c r="BL107" s="17" t="s">
        <v>184</v>
      </c>
      <c r="BM107" s="189" t="s">
        <v>996</v>
      </c>
    </row>
    <row r="108" spans="1:65" s="2" customFormat="1" ht="19.5">
      <c r="A108" s="34"/>
      <c r="B108" s="35"/>
      <c r="C108" s="36"/>
      <c r="D108" s="191" t="s">
        <v>186</v>
      </c>
      <c r="E108" s="36"/>
      <c r="F108" s="192" t="s">
        <v>997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186</v>
      </c>
      <c r="AU108" s="17" t="s">
        <v>81</v>
      </c>
    </row>
    <row r="109" spans="1:65" s="2" customFormat="1" ht="175.5">
      <c r="A109" s="34"/>
      <c r="B109" s="35"/>
      <c r="C109" s="36"/>
      <c r="D109" s="191" t="s">
        <v>188</v>
      </c>
      <c r="E109" s="36"/>
      <c r="F109" s="196" t="s">
        <v>717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188</v>
      </c>
      <c r="AU109" s="17" t="s">
        <v>81</v>
      </c>
    </row>
    <row r="110" spans="1:65" s="2" customFormat="1" ht="14.45" customHeight="1">
      <c r="A110" s="34"/>
      <c r="B110" s="35"/>
      <c r="C110" s="178" t="s">
        <v>218</v>
      </c>
      <c r="D110" s="178" t="s">
        <v>179</v>
      </c>
      <c r="E110" s="179" t="s">
        <v>718</v>
      </c>
      <c r="F110" s="180" t="s">
        <v>719</v>
      </c>
      <c r="G110" s="181" t="s">
        <v>440</v>
      </c>
      <c r="H110" s="182">
        <v>25</v>
      </c>
      <c r="I110" s="183"/>
      <c r="J110" s="184">
        <f>ROUND(I110*H110,2)</f>
        <v>0</v>
      </c>
      <c r="K110" s="180" t="s">
        <v>183</v>
      </c>
      <c r="L110" s="39"/>
      <c r="M110" s="185" t="s">
        <v>19</v>
      </c>
      <c r="N110" s="186" t="s">
        <v>43</v>
      </c>
      <c r="O110" s="64"/>
      <c r="P110" s="187">
        <f>O110*H110</f>
        <v>0</v>
      </c>
      <c r="Q110" s="187">
        <v>2.19291816E-2</v>
      </c>
      <c r="R110" s="187">
        <f>Q110*H110</f>
        <v>0.54822954000000002</v>
      </c>
      <c r="S110" s="187">
        <v>0</v>
      </c>
      <c r="T110" s="18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184</v>
      </c>
      <c r="AT110" s="189" t="s">
        <v>179</v>
      </c>
      <c r="AU110" s="189" t="s">
        <v>81</v>
      </c>
      <c r="AY110" s="17" t="s">
        <v>177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7" t="s">
        <v>79</v>
      </c>
      <c r="BK110" s="190">
        <f>ROUND(I110*H110,2)</f>
        <v>0</v>
      </c>
      <c r="BL110" s="17" t="s">
        <v>184</v>
      </c>
      <c r="BM110" s="189" t="s">
        <v>998</v>
      </c>
    </row>
    <row r="111" spans="1:65" s="2" customFormat="1" ht="11.25">
      <c r="A111" s="34"/>
      <c r="B111" s="35"/>
      <c r="C111" s="36"/>
      <c r="D111" s="191" t="s">
        <v>186</v>
      </c>
      <c r="E111" s="36"/>
      <c r="F111" s="192" t="s">
        <v>721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186</v>
      </c>
      <c r="AU111" s="17" t="s">
        <v>81</v>
      </c>
    </row>
    <row r="112" spans="1:65" s="2" customFormat="1" ht="195">
      <c r="A112" s="34"/>
      <c r="B112" s="35"/>
      <c r="C112" s="36"/>
      <c r="D112" s="191" t="s">
        <v>188</v>
      </c>
      <c r="E112" s="36"/>
      <c r="F112" s="196" t="s">
        <v>722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188</v>
      </c>
      <c r="AU112" s="17" t="s">
        <v>81</v>
      </c>
    </row>
    <row r="113" spans="1:65" s="2" customFormat="1" ht="24.2" customHeight="1">
      <c r="A113" s="34"/>
      <c r="B113" s="35"/>
      <c r="C113" s="178" t="s">
        <v>223</v>
      </c>
      <c r="D113" s="178" t="s">
        <v>179</v>
      </c>
      <c r="E113" s="179" t="s">
        <v>723</v>
      </c>
      <c r="F113" s="180" t="s">
        <v>724</v>
      </c>
      <c r="G113" s="181" t="s">
        <v>645</v>
      </c>
      <c r="H113" s="182">
        <v>12</v>
      </c>
      <c r="I113" s="183"/>
      <c r="J113" s="184">
        <f>ROUND(I113*H113,2)</f>
        <v>0</v>
      </c>
      <c r="K113" s="180" t="s">
        <v>183</v>
      </c>
      <c r="L113" s="39"/>
      <c r="M113" s="185" t="s">
        <v>19</v>
      </c>
      <c r="N113" s="186" t="s">
        <v>43</v>
      </c>
      <c r="O113" s="64"/>
      <c r="P113" s="187">
        <f>O113*H113</f>
        <v>0</v>
      </c>
      <c r="Q113" s="187">
        <v>4.0792499999999999E-5</v>
      </c>
      <c r="R113" s="187">
        <f>Q113*H113</f>
        <v>4.8950999999999997E-4</v>
      </c>
      <c r="S113" s="187">
        <v>0</v>
      </c>
      <c r="T113" s="188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9" t="s">
        <v>184</v>
      </c>
      <c r="AT113" s="189" t="s">
        <v>179</v>
      </c>
      <c r="AU113" s="189" t="s">
        <v>81</v>
      </c>
      <c r="AY113" s="17" t="s">
        <v>177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7" t="s">
        <v>79</v>
      </c>
      <c r="BK113" s="190">
        <f>ROUND(I113*H113,2)</f>
        <v>0</v>
      </c>
      <c r="BL113" s="17" t="s">
        <v>184</v>
      </c>
      <c r="BM113" s="189" t="s">
        <v>999</v>
      </c>
    </row>
    <row r="114" spans="1:65" s="2" customFormat="1" ht="19.5">
      <c r="A114" s="34"/>
      <c r="B114" s="35"/>
      <c r="C114" s="36"/>
      <c r="D114" s="191" t="s">
        <v>186</v>
      </c>
      <c r="E114" s="36"/>
      <c r="F114" s="192" t="s">
        <v>726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186</v>
      </c>
      <c r="AU114" s="17" t="s">
        <v>81</v>
      </c>
    </row>
    <row r="115" spans="1:65" s="2" customFormat="1" ht="302.25">
      <c r="A115" s="34"/>
      <c r="B115" s="35"/>
      <c r="C115" s="36"/>
      <c r="D115" s="191" t="s">
        <v>188</v>
      </c>
      <c r="E115" s="36"/>
      <c r="F115" s="196" t="s">
        <v>727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188</v>
      </c>
      <c r="AU115" s="17" t="s">
        <v>81</v>
      </c>
    </row>
    <row r="116" spans="1:65" s="2" customFormat="1" ht="24.2" customHeight="1">
      <c r="A116" s="34"/>
      <c r="B116" s="35"/>
      <c r="C116" s="178" t="s">
        <v>229</v>
      </c>
      <c r="D116" s="178" t="s">
        <v>179</v>
      </c>
      <c r="E116" s="179" t="s">
        <v>208</v>
      </c>
      <c r="F116" s="180" t="s">
        <v>209</v>
      </c>
      <c r="G116" s="181" t="s">
        <v>210</v>
      </c>
      <c r="H116" s="182">
        <v>3</v>
      </c>
      <c r="I116" s="183"/>
      <c r="J116" s="184">
        <f>ROUND(I116*H116,2)</f>
        <v>0</v>
      </c>
      <c r="K116" s="180" t="s">
        <v>183</v>
      </c>
      <c r="L116" s="39"/>
      <c r="M116" s="185" t="s">
        <v>19</v>
      </c>
      <c r="N116" s="186" t="s">
        <v>43</v>
      </c>
      <c r="O116" s="64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9" t="s">
        <v>184</v>
      </c>
      <c r="AT116" s="189" t="s">
        <v>179</v>
      </c>
      <c r="AU116" s="189" t="s">
        <v>81</v>
      </c>
      <c r="AY116" s="17" t="s">
        <v>177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7" t="s">
        <v>79</v>
      </c>
      <c r="BK116" s="190">
        <f>ROUND(I116*H116,2)</f>
        <v>0</v>
      </c>
      <c r="BL116" s="17" t="s">
        <v>184</v>
      </c>
      <c r="BM116" s="189" t="s">
        <v>1000</v>
      </c>
    </row>
    <row r="117" spans="1:65" s="2" customFormat="1" ht="29.25">
      <c r="A117" s="34"/>
      <c r="B117" s="35"/>
      <c r="C117" s="36"/>
      <c r="D117" s="191" t="s">
        <v>186</v>
      </c>
      <c r="E117" s="36"/>
      <c r="F117" s="192" t="s">
        <v>212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186</v>
      </c>
      <c r="AU117" s="17" t="s">
        <v>81</v>
      </c>
    </row>
    <row r="118" spans="1:65" s="2" customFormat="1" ht="48.75">
      <c r="A118" s="34"/>
      <c r="B118" s="35"/>
      <c r="C118" s="36"/>
      <c r="D118" s="191" t="s">
        <v>188</v>
      </c>
      <c r="E118" s="36"/>
      <c r="F118" s="196" t="s">
        <v>213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188</v>
      </c>
      <c r="AU118" s="17" t="s">
        <v>81</v>
      </c>
    </row>
    <row r="119" spans="1:65" s="2" customFormat="1" ht="19.5">
      <c r="A119" s="34"/>
      <c r="B119" s="35"/>
      <c r="C119" s="36"/>
      <c r="D119" s="191" t="s">
        <v>205</v>
      </c>
      <c r="E119" s="36"/>
      <c r="F119" s="196" t="s">
        <v>729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205</v>
      </c>
      <c r="AU119" s="17" t="s">
        <v>81</v>
      </c>
    </row>
    <row r="120" spans="1:65" s="13" customFormat="1" ht="11.25">
      <c r="B120" s="197"/>
      <c r="C120" s="198"/>
      <c r="D120" s="191" t="s">
        <v>214</v>
      </c>
      <c r="E120" s="199" t="s">
        <v>19</v>
      </c>
      <c r="F120" s="200" t="s">
        <v>1001</v>
      </c>
      <c r="G120" s="198"/>
      <c r="H120" s="201">
        <v>3</v>
      </c>
      <c r="I120" s="202"/>
      <c r="J120" s="198"/>
      <c r="K120" s="198"/>
      <c r="L120" s="203"/>
      <c r="M120" s="204"/>
      <c r="N120" s="205"/>
      <c r="O120" s="205"/>
      <c r="P120" s="205"/>
      <c r="Q120" s="205"/>
      <c r="R120" s="205"/>
      <c r="S120" s="205"/>
      <c r="T120" s="206"/>
      <c r="AT120" s="207" t="s">
        <v>214</v>
      </c>
      <c r="AU120" s="207" t="s">
        <v>81</v>
      </c>
      <c r="AV120" s="13" t="s">
        <v>81</v>
      </c>
      <c r="AW120" s="13" t="s">
        <v>34</v>
      </c>
      <c r="AX120" s="13" t="s">
        <v>72</v>
      </c>
      <c r="AY120" s="207" t="s">
        <v>177</v>
      </c>
    </row>
    <row r="121" spans="1:65" s="14" customFormat="1" ht="11.25">
      <c r="B121" s="208"/>
      <c r="C121" s="209"/>
      <c r="D121" s="191" t="s">
        <v>214</v>
      </c>
      <c r="E121" s="210" t="s">
        <v>19</v>
      </c>
      <c r="F121" s="211" t="s">
        <v>217</v>
      </c>
      <c r="G121" s="209"/>
      <c r="H121" s="212">
        <v>3</v>
      </c>
      <c r="I121" s="213"/>
      <c r="J121" s="209"/>
      <c r="K121" s="209"/>
      <c r="L121" s="214"/>
      <c r="M121" s="215"/>
      <c r="N121" s="216"/>
      <c r="O121" s="216"/>
      <c r="P121" s="216"/>
      <c r="Q121" s="216"/>
      <c r="R121" s="216"/>
      <c r="S121" s="216"/>
      <c r="T121" s="217"/>
      <c r="AT121" s="218" t="s">
        <v>214</v>
      </c>
      <c r="AU121" s="218" t="s">
        <v>81</v>
      </c>
      <c r="AV121" s="14" t="s">
        <v>184</v>
      </c>
      <c r="AW121" s="14" t="s">
        <v>34</v>
      </c>
      <c r="AX121" s="14" t="s">
        <v>79</v>
      </c>
      <c r="AY121" s="218" t="s">
        <v>177</v>
      </c>
    </row>
    <row r="122" spans="1:65" s="2" customFormat="1" ht="14.45" customHeight="1">
      <c r="A122" s="34"/>
      <c r="B122" s="35"/>
      <c r="C122" s="178" t="s">
        <v>236</v>
      </c>
      <c r="D122" s="178" t="s">
        <v>179</v>
      </c>
      <c r="E122" s="179" t="s">
        <v>738</v>
      </c>
      <c r="F122" s="180" t="s">
        <v>739</v>
      </c>
      <c r="G122" s="181" t="s">
        <v>210</v>
      </c>
      <c r="H122" s="182">
        <v>2</v>
      </c>
      <c r="I122" s="183"/>
      <c r="J122" s="184">
        <f>ROUND(I122*H122,2)</f>
        <v>0</v>
      </c>
      <c r="K122" s="180" t="s">
        <v>183</v>
      </c>
      <c r="L122" s="39"/>
      <c r="M122" s="185" t="s">
        <v>19</v>
      </c>
      <c r="N122" s="186" t="s">
        <v>43</v>
      </c>
      <c r="O122" s="64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184</v>
      </c>
      <c r="AT122" s="189" t="s">
        <v>179</v>
      </c>
      <c r="AU122" s="189" t="s">
        <v>81</v>
      </c>
      <c r="AY122" s="17" t="s">
        <v>177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7" t="s">
        <v>79</v>
      </c>
      <c r="BK122" s="190">
        <f>ROUND(I122*H122,2)</f>
        <v>0</v>
      </c>
      <c r="BL122" s="17" t="s">
        <v>184</v>
      </c>
      <c r="BM122" s="189" t="s">
        <v>1002</v>
      </c>
    </row>
    <row r="123" spans="1:65" s="2" customFormat="1" ht="29.25">
      <c r="A123" s="34"/>
      <c r="B123" s="35"/>
      <c r="C123" s="36"/>
      <c r="D123" s="191" t="s">
        <v>186</v>
      </c>
      <c r="E123" s="36"/>
      <c r="F123" s="192" t="s">
        <v>741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186</v>
      </c>
      <c r="AU123" s="17" t="s">
        <v>81</v>
      </c>
    </row>
    <row r="124" spans="1:65" s="2" customFormat="1" ht="78">
      <c r="A124" s="34"/>
      <c r="B124" s="35"/>
      <c r="C124" s="36"/>
      <c r="D124" s="191" t="s">
        <v>188</v>
      </c>
      <c r="E124" s="36"/>
      <c r="F124" s="196" t="s">
        <v>742</v>
      </c>
      <c r="G124" s="36"/>
      <c r="H124" s="36"/>
      <c r="I124" s="193"/>
      <c r="J124" s="36"/>
      <c r="K124" s="36"/>
      <c r="L124" s="39"/>
      <c r="M124" s="194"/>
      <c r="N124" s="195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188</v>
      </c>
      <c r="AU124" s="17" t="s">
        <v>81</v>
      </c>
    </row>
    <row r="125" spans="1:65" s="2" customFormat="1" ht="19.5">
      <c r="A125" s="34"/>
      <c r="B125" s="35"/>
      <c r="C125" s="36"/>
      <c r="D125" s="191" t="s">
        <v>205</v>
      </c>
      <c r="E125" s="36"/>
      <c r="F125" s="196" t="s">
        <v>743</v>
      </c>
      <c r="G125" s="36"/>
      <c r="H125" s="36"/>
      <c r="I125" s="193"/>
      <c r="J125" s="36"/>
      <c r="K125" s="36"/>
      <c r="L125" s="39"/>
      <c r="M125" s="194"/>
      <c r="N125" s="195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205</v>
      </c>
      <c r="AU125" s="17" t="s">
        <v>81</v>
      </c>
    </row>
    <row r="126" spans="1:65" s="2" customFormat="1" ht="24.2" customHeight="1">
      <c r="A126" s="34"/>
      <c r="B126" s="35"/>
      <c r="C126" s="178" t="s">
        <v>244</v>
      </c>
      <c r="D126" s="178" t="s">
        <v>179</v>
      </c>
      <c r="E126" s="179" t="s">
        <v>744</v>
      </c>
      <c r="F126" s="180" t="s">
        <v>745</v>
      </c>
      <c r="G126" s="181" t="s">
        <v>210</v>
      </c>
      <c r="H126" s="182">
        <v>2</v>
      </c>
      <c r="I126" s="183"/>
      <c r="J126" s="184">
        <f>ROUND(I126*H126,2)</f>
        <v>0</v>
      </c>
      <c r="K126" s="180" t="s">
        <v>183</v>
      </c>
      <c r="L126" s="39"/>
      <c r="M126" s="185" t="s">
        <v>19</v>
      </c>
      <c r="N126" s="186" t="s">
        <v>43</v>
      </c>
      <c r="O126" s="64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184</v>
      </c>
      <c r="AT126" s="189" t="s">
        <v>179</v>
      </c>
      <c r="AU126" s="189" t="s">
        <v>81</v>
      </c>
      <c r="AY126" s="17" t="s">
        <v>177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79</v>
      </c>
      <c r="BK126" s="190">
        <f>ROUND(I126*H126,2)</f>
        <v>0</v>
      </c>
      <c r="BL126" s="17" t="s">
        <v>184</v>
      </c>
      <c r="BM126" s="189" t="s">
        <v>1003</v>
      </c>
    </row>
    <row r="127" spans="1:65" s="2" customFormat="1" ht="29.25">
      <c r="A127" s="34"/>
      <c r="B127" s="35"/>
      <c r="C127" s="36"/>
      <c r="D127" s="191" t="s">
        <v>186</v>
      </c>
      <c r="E127" s="36"/>
      <c r="F127" s="192" t="s">
        <v>747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186</v>
      </c>
      <c r="AU127" s="17" t="s">
        <v>81</v>
      </c>
    </row>
    <row r="128" spans="1:65" s="2" customFormat="1" ht="78">
      <c r="A128" s="34"/>
      <c r="B128" s="35"/>
      <c r="C128" s="36"/>
      <c r="D128" s="191" t="s">
        <v>188</v>
      </c>
      <c r="E128" s="36"/>
      <c r="F128" s="196" t="s">
        <v>742</v>
      </c>
      <c r="G128" s="36"/>
      <c r="H128" s="36"/>
      <c r="I128" s="193"/>
      <c r="J128" s="36"/>
      <c r="K128" s="36"/>
      <c r="L128" s="39"/>
      <c r="M128" s="194"/>
      <c r="N128" s="195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188</v>
      </c>
      <c r="AU128" s="17" t="s">
        <v>81</v>
      </c>
    </row>
    <row r="129" spans="1:65" s="2" customFormat="1" ht="24.2" customHeight="1">
      <c r="A129" s="34"/>
      <c r="B129" s="35"/>
      <c r="C129" s="178" t="s">
        <v>249</v>
      </c>
      <c r="D129" s="178" t="s">
        <v>179</v>
      </c>
      <c r="E129" s="179" t="s">
        <v>219</v>
      </c>
      <c r="F129" s="180" t="s">
        <v>220</v>
      </c>
      <c r="G129" s="181" t="s">
        <v>210</v>
      </c>
      <c r="H129" s="182">
        <v>3</v>
      </c>
      <c r="I129" s="183"/>
      <c r="J129" s="184">
        <f>ROUND(I129*H129,2)</f>
        <v>0</v>
      </c>
      <c r="K129" s="180" t="s">
        <v>183</v>
      </c>
      <c r="L129" s="39"/>
      <c r="M129" s="185" t="s">
        <v>19</v>
      </c>
      <c r="N129" s="186" t="s">
        <v>43</v>
      </c>
      <c r="O129" s="64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184</v>
      </c>
      <c r="AT129" s="189" t="s">
        <v>179</v>
      </c>
      <c r="AU129" s="189" t="s">
        <v>81</v>
      </c>
      <c r="AY129" s="17" t="s">
        <v>177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79</v>
      </c>
      <c r="BK129" s="190">
        <f>ROUND(I129*H129,2)</f>
        <v>0</v>
      </c>
      <c r="BL129" s="17" t="s">
        <v>184</v>
      </c>
      <c r="BM129" s="189" t="s">
        <v>1004</v>
      </c>
    </row>
    <row r="130" spans="1:65" s="2" customFormat="1" ht="39">
      <c r="A130" s="34"/>
      <c r="B130" s="35"/>
      <c r="C130" s="36"/>
      <c r="D130" s="191" t="s">
        <v>186</v>
      </c>
      <c r="E130" s="36"/>
      <c r="F130" s="192" t="s">
        <v>222</v>
      </c>
      <c r="G130" s="36"/>
      <c r="H130" s="36"/>
      <c r="I130" s="193"/>
      <c r="J130" s="36"/>
      <c r="K130" s="36"/>
      <c r="L130" s="39"/>
      <c r="M130" s="194"/>
      <c r="N130" s="195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186</v>
      </c>
      <c r="AU130" s="17" t="s">
        <v>81</v>
      </c>
    </row>
    <row r="131" spans="1:65" s="2" customFormat="1" ht="24.2" customHeight="1">
      <c r="A131" s="34"/>
      <c r="B131" s="35"/>
      <c r="C131" s="178" t="s">
        <v>254</v>
      </c>
      <c r="D131" s="178" t="s">
        <v>179</v>
      </c>
      <c r="E131" s="179" t="s">
        <v>224</v>
      </c>
      <c r="F131" s="180" t="s">
        <v>225</v>
      </c>
      <c r="G131" s="181" t="s">
        <v>182</v>
      </c>
      <c r="H131" s="182">
        <v>30</v>
      </c>
      <c r="I131" s="183"/>
      <c r="J131" s="184">
        <f>ROUND(I131*H131,2)</f>
        <v>0</v>
      </c>
      <c r="K131" s="180" t="s">
        <v>183</v>
      </c>
      <c r="L131" s="39"/>
      <c r="M131" s="185" t="s">
        <v>19</v>
      </c>
      <c r="N131" s="186" t="s">
        <v>43</v>
      </c>
      <c r="O131" s="64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184</v>
      </c>
      <c r="AT131" s="189" t="s">
        <v>179</v>
      </c>
      <c r="AU131" s="189" t="s">
        <v>81</v>
      </c>
      <c r="AY131" s="17" t="s">
        <v>177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7" t="s">
        <v>79</v>
      </c>
      <c r="BK131" s="190">
        <f>ROUND(I131*H131,2)</f>
        <v>0</v>
      </c>
      <c r="BL131" s="17" t="s">
        <v>184</v>
      </c>
      <c r="BM131" s="189" t="s">
        <v>1005</v>
      </c>
    </row>
    <row r="132" spans="1:65" s="2" customFormat="1" ht="19.5">
      <c r="A132" s="34"/>
      <c r="B132" s="35"/>
      <c r="C132" s="36"/>
      <c r="D132" s="191" t="s">
        <v>186</v>
      </c>
      <c r="E132" s="36"/>
      <c r="F132" s="192" t="s">
        <v>227</v>
      </c>
      <c r="G132" s="36"/>
      <c r="H132" s="36"/>
      <c r="I132" s="193"/>
      <c r="J132" s="36"/>
      <c r="K132" s="36"/>
      <c r="L132" s="39"/>
      <c r="M132" s="194"/>
      <c r="N132" s="195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186</v>
      </c>
      <c r="AU132" s="17" t="s">
        <v>81</v>
      </c>
    </row>
    <row r="133" spans="1:65" s="2" customFormat="1" ht="19.5">
      <c r="A133" s="34"/>
      <c r="B133" s="35"/>
      <c r="C133" s="36"/>
      <c r="D133" s="191" t="s">
        <v>205</v>
      </c>
      <c r="E133" s="36"/>
      <c r="F133" s="196" t="s">
        <v>759</v>
      </c>
      <c r="G133" s="36"/>
      <c r="H133" s="36"/>
      <c r="I133" s="193"/>
      <c r="J133" s="36"/>
      <c r="K133" s="36"/>
      <c r="L133" s="39"/>
      <c r="M133" s="194"/>
      <c r="N133" s="195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205</v>
      </c>
      <c r="AU133" s="17" t="s">
        <v>81</v>
      </c>
    </row>
    <row r="134" spans="1:65" s="2" customFormat="1" ht="14.45" customHeight="1">
      <c r="A134" s="34"/>
      <c r="B134" s="35"/>
      <c r="C134" s="178" t="s">
        <v>263</v>
      </c>
      <c r="D134" s="178" t="s">
        <v>179</v>
      </c>
      <c r="E134" s="179" t="s">
        <v>230</v>
      </c>
      <c r="F134" s="180" t="s">
        <v>231</v>
      </c>
      <c r="G134" s="181" t="s">
        <v>182</v>
      </c>
      <c r="H134" s="182">
        <v>50</v>
      </c>
      <c r="I134" s="183"/>
      <c r="J134" s="184">
        <f>ROUND(I134*H134,2)</f>
        <v>0</v>
      </c>
      <c r="K134" s="180" t="s">
        <v>183</v>
      </c>
      <c r="L134" s="39"/>
      <c r="M134" s="185" t="s">
        <v>19</v>
      </c>
      <c r="N134" s="186" t="s">
        <v>43</v>
      </c>
      <c r="O134" s="64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184</v>
      </c>
      <c r="AT134" s="189" t="s">
        <v>179</v>
      </c>
      <c r="AU134" s="189" t="s">
        <v>81</v>
      </c>
      <c r="AY134" s="17" t="s">
        <v>177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79</v>
      </c>
      <c r="BK134" s="190">
        <f>ROUND(I134*H134,2)</f>
        <v>0</v>
      </c>
      <c r="BL134" s="17" t="s">
        <v>184</v>
      </c>
      <c r="BM134" s="189" t="s">
        <v>1006</v>
      </c>
    </row>
    <row r="135" spans="1:65" s="2" customFormat="1" ht="29.25">
      <c r="A135" s="34"/>
      <c r="B135" s="35"/>
      <c r="C135" s="36"/>
      <c r="D135" s="191" t="s">
        <v>186</v>
      </c>
      <c r="E135" s="36"/>
      <c r="F135" s="192" t="s">
        <v>233</v>
      </c>
      <c r="G135" s="36"/>
      <c r="H135" s="36"/>
      <c r="I135" s="193"/>
      <c r="J135" s="36"/>
      <c r="K135" s="36"/>
      <c r="L135" s="39"/>
      <c r="M135" s="194"/>
      <c r="N135" s="195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186</v>
      </c>
      <c r="AU135" s="17" t="s">
        <v>81</v>
      </c>
    </row>
    <row r="136" spans="1:65" s="2" customFormat="1" ht="68.25">
      <c r="A136" s="34"/>
      <c r="B136" s="35"/>
      <c r="C136" s="36"/>
      <c r="D136" s="191" t="s">
        <v>188</v>
      </c>
      <c r="E136" s="36"/>
      <c r="F136" s="196" t="s">
        <v>234</v>
      </c>
      <c r="G136" s="36"/>
      <c r="H136" s="36"/>
      <c r="I136" s="193"/>
      <c r="J136" s="36"/>
      <c r="K136" s="36"/>
      <c r="L136" s="39"/>
      <c r="M136" s="194"/>
      <c r="N136" s="195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188</v>
      </c>
      <c r="AU136" s="17" t="s">
        <v>81</v>
      </c>
    </row>
    <row r="137" spans="1:65" s="12" customFormat="1" ht="22.9" customHeight="1">
      <c r="B137" s="162"/>
      <c r="C137" s="163"/>
      <c r="D137" s="164" t="s">
        <v>71</v>
      </c>
      <c r="E137" s="176" t="s">
        <v>81</v>
      </c>
      <c r="F137" s="176" t="s">
        <v>235</v>
      </c>
      <c r="G137" s="163"/>
      <c r="H137" s="163"/>
      <c r="I137" s="166"/>
      <c r="J137" s="177">
        <f>BK137</f>
        <v>0</v>
      </c>
      <c r="K137" s="163"/>
      <c r="L137" s="168"/>
      <c r="M137" s="169"/>
      <c r="N137" s="170"/>
      <c r="O137" s="170"/>
      <c r="P137" s="171">
        <f>SUM(P138:P154)</f>
        <v>0</v>
      </c>
      <c r="Q137" s="170"/>
      <c r="R137" s="171">
        <f>SUM(R138:R154)</f>
        <v>4.0202551478256003</v>
      </c>
      <c r="S137" s="170"/>
      <c r="T137" s="172">
        <f>SUM(T138:T154)</f>
        <v>0</v>
      </c>
      <c r="AR137" s="173" t="s">
        <v>79</v>
      </c>
      <c r="AT137" s="174" t="s">
        <v>71</v>
      </c>
      <c r="AU137" s="174" t="s">
        <v>79</v>
      </c>
      <c r="AY137" s="173" t="s">
        <v>177</v>
      </c>
      <c r="BK137" s="175">
        <f>SUM(BK138:BK154)</f>
        <v>0</v>
      </c>
    </row>
    <row r="138" spans="1:65" s="2" customFormat="1" ht="24.2" customHeight="1">
      <c r="A138" s="34"/>
      <c r="B138" s="35"/>
      <c r="C138" s="178" t="s">
        <v>270</v>
      </c>
      <c r="D138" s="178" t="s">
        <v>179</v>
      </c>
      <c r="E138" s="179" t="s">
        <v>237</v>
      </c>
      <c r="F138" s="180" t="s">
        <v>238</v>
      </c>
      <c r="G138" s="181" t="s">
        <v>210</v>
      </c>
      <c r="H138" s="182">
        <v>1.6</v>
      </c>
      <c r="I138" s="183"/>
      <c r="J138" s="184">
        <f>ROUND(I138*H138,2)</f>
        <v>0</v>
      </c>
      <c r="K138" s="180" t="s">
        <v>183</v>
      </c>
      <c r="L138" s="39"/>
      <c r="M138" s="185" t="s">
        <v>19</v>
      </c>
      <c r="N138" s="186" t="s">
        <v>43</v>
      </c>
      <c r="O138" s="64"/>
      <c r="P138" s="187">
        <f>O138*H138</f>
        <v>0</v>
      </c>
      <c r="Q138" s="187">
        <v>2.4532922039999998</v>
      </c>
      <c r="R138" s="187">
        <f>Q138*H138</f>
        <v>3.9252675263999999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184</v>
      </c>
      <c r="AT138" s="189" t="s">
        <v>179</v>
      </c>
      <c r="AU138" s="189" t="s">
        <v>81</v>
      </c>
      <c r="AY138" s="17" t="s">
        <v>177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7" t="s">
        <v>79</v>
      </c>
      <c r="BK138" s="190">
        <f>ROUND(I138*H138,2)</f>
        <v>0</v>
      </c>
      <c r="BL138" s="17" t="s">
        <v>184</v>
      </c>
      <c r="BM138" s="189" t="s">
        <v>1007</v>
      </c>
    </row>
    <row r="139" spans="1:65" s="2" customFormat="1" ht="19.5">
      <c r="A139" s="34"/>
      <c r="B139" s="35"/>
      <c r="C139" s="36"/>
      <c r="D139" s="191" t="s">
        <v>186</v>
      </c>
      <c r="E139" s="36"/>
      <c r="F139" s="192" t="s">
        <v>240</v>
      </c>
      <c r="G139" s="36"/>
      <c r="H139" s="36"/>
      <c r="I139" s="193"/>
      <c r="J139" s="36"/>
      <c r="K139" s="36"/>
      <c r="L139" s="39"/>
      <c r="M139" s="194"/>
      <c r="N139" s="195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186</v>
      </c>
      <c r="AU139" s="17" t="s">
        <v>81</v>
      </c>
    </row>
    <row r="140" spans="1:65" s="2" customFormat="1" ht="146.25">
      <c r="A140" s="34"/>
      <c r="B140" s="35"/>
      <c r="C140" s="36"/>
      <c r="D140" s="191" t="s">
        <v>188</v>
      </c>
      <c r="E140" s="36"/>
      <c r="F140" s="196" t="s">
        <v>241</v>
      </c>
      <c r="G140" s="36"/>
      <c r="H140" s="36"/>
      <c r="I140" s="193"/>
      <c r="J140" s="36"/>
      <c r="K140" s="36"/>
      <c r="L140" s="39"/>
      <c r="M140" s="194"/>
      <c r="N140" s="195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188</v>
      </c>
      <c r="AU140" s="17" t="s">
        <v>81</v>
      </c>
    </row>
    <row r="141" spans="1:65" s="2" customFormat="1" ht="29.25">
      <c r="A141" s="34"/>
      <c r="B141" s="35"/>
      <c r="C141" s="36"/>
      <c r="D141" s="191" t="s">
        <v>205</v>
      </c>
      <c r="E141" s="36"/>
      <c r="F141" s="196" t="s">
        <v>1008</v>
      </c>
      <c r="G141" s="36"/>
      <c r="H141" s="36"/>
      <c r="I141" s="193"/>
      <c r="J141" s="36"/>
      <c r="K141" s="36"/>
      <c r="L141" s="39"/>
      <c r="M141" s="194"/>
      <c r="N141" s="195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205</v>
      </c>
      <c r="AU141" s="17" t="s">
        <v>81</v>
      </c>
    </row>
    <row r="142" spans="1:65" s="13" customFormat="1" ht="11.25">
      <c r="B142" s="197"/>
      <c r="C142" s="198"/>
      <c r="D142" s="191" t="s">
        <v>214</v>
      </c>
      <c r="E142" s="199" t="s">
        <v>19</v>
      </c>
      <c r="F142" s="200" t="s">
        <v>1009</v>
      </c>
      <c r="G142" s="198"/>
      <c r="H142" s="201">
        <v>1.6</v>
      </c>
      <c r="I142" s="202"/>
      <c r="J142" s="198"/>
      <c r="K142" s="198"/>
      <c r="L142" s="203"/>
      <c r="M142" s="204"/>
      <c r="N142" s="205"/>
      <c r="O142" s="205"/>
      <c r="P142" s="205"/>
      <c r="Q142" s="205"/>
      <c r="R142" s="205"/>
      <c r="S142" s="205"/>
      <c r="T142" s="206"/>
      <c r="AT142" s="207" t="s">
        <v>214</v>
      </c>
      <c r="AU142" s="207" t="s">
        <v>81</v>
      </c>
      <c r="AV142" s="13" t="s">
        <v>81</v>
      </c>
      <c r="AW142" s="13" t="s">
        <v>34</v>
      </c>
      <c r="AX142" s="13" t="s">
        <v>72</v>
      </c>
      <c r="AY142" s="207" t="s">
        <v>177</v>
      </c>
    </row>
    <row r="143" spans="1:65" s="14" customFormat="1" ht="11.25">
      <c r="B143" s="208"/>
      <c r="C143" s="209"/>
      <c r="D143" s="191" t="s">
        <v>214</v>
      </c>
      <c r="E143" s="210" t="s">
        <v>19</v>
      </c>
      <c r="F143" s="211" t="s">
        <v>217</v>
      </c>
      <c r="G143" s="209"/>
      <c r="H143" s="212">
        <v>1.6</v>
      </c>
      <c r="I143" s="213"/>
      <c r="J143" s="209"/>
      <c r="K143" s="209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214</v>
      </c>
      <c r="AU143" s="218" t="s">
        <v>81</v>
      </c>
      <c r="AV143" s="14" t="s">
        <v>184</v>
      </c>
      <c r="AW143" s="14" t="s">
        <v>34</v>
      </c>
      <c r="AX143" s="14" t="s">
        <v>79</v>
      </c>
      <c r="AY143" s="218" t="s">
        <v>177</v>
      </c>
    </row>
    <row r="144" spans="1:65" s="2" customFormat="1" ht="14.45" customHeight="1">
      <c r="A144" s="34"/>
      <c r="B144" s="35"/>
      <c r="C144" s="178" t="s">
        <v>8</v>
      </c>
      <c r="D144" s="178" t="s">
        <v>179</v>
      </c>
      <c r="E144" s="179" t="s">
        <v>245</v>
      </c>
      <c r="F144" s="180" t="s">
        <v>246</v>
      </c>
      <c r="G144" s="181" t="s">
        <v>182</v>
      </c>
      <c r="H144" s="182">
        <v>9.6</v>
      </c>
      <c r="I144" s="183"/>
      <c r="J144" s="184">
        <f>ROUND(I144*H144,2)</f>
        <v>0</v>
      </c>
      <c r="K144" s="180" t="s">
        <v>183</v>
      </c>
      <c r="L144" s="39"/>
      <c r="M144" s="185" t="s">
        <v>19</v>
      </c>
      <c r="N144" s="186" t="s">
        <v>43</v>
      </c>
      <c r="O144" s="64"/>
      <c r="P144" s="187">
        <f>O144*H144</f>
        <v>0</v>
      </c>
      <c r="Q144" s="187">
        <v>4.5806800000000002E-3</v>
      </c>
      <c r="R144" s="187">
        <f>Q144*H144</f>
        <v>4.3974527999999999E-2</v>
      </c>
      <c r="S144" s="187">
        <v>0</v>
      </c>
      <c r="T144" s="18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184</v>
      </c>
      <c r="AT144" s="189" t="s">
        <v>179</v>
      </c>
      <c r="AU144" s="189" t="s">
        <v>81</v>
      </c>
      <c r="AY144" s="17" t="s">
        <v>177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7" t="s">
        <v>79</v>
      </c>
      <c r="BK144" s="190">
        <f>ROUND(I144*H144,2)</f>
        <v>0</v>
      </c>
      <c r="BL144" s="17" t="s">
        <v>184</v>
      </c>
      <c r="BM144" s="189" t="s">
        <v>1010</v>
      </c>
    </row>
    <row r="145" spans="1:65" s="2" customFormat="1" ht="19.5">
      <c r="A145" s="34"/>
      <c r="B145" s="35"/>
      <c r="C145" s="36"/>
      <c r="D145" s="191" t="s">
        <v>186</v>
      </c>
      <c r="E145" s="36"/>
      <c r="F145" s="192" t="s">
        <v>248</v>
      </c>
      <c r="G145" s="36"/>
      <c r="H145" s="36"/>
      <c r="I145" s="193"/>
      <c r="J145" s="36"/>
      <c r="K145" s="36"/>
      <c r="L145" s="39"/>
      <c r="M145" s="194"/>
      <c r="N145" s="195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186</v>
      </c>
      <c r="AU145" s="17" t="s">
        <v>81</v>
      </c>
    </row>
    <row r="146" spans="1:65" s="14" customFormat="1" ht="11.25">
      <c r="B146" s="208"/>
      <c r="C146" s="209"/>
      <c r="D146" s="191" t="s">
        <v>214</v>
      </c>
      <c r="E146" s="210" t="s">
        <v>19</v>
      </c>
      <c r="F146" s="211" t="s">
        <v>217</v>
      </c>
      <c r="G146" s="209"/>
      <c r="H146" s="212">
        <v>9.6</v>
      </c>
      <c r="I146" s="213"/>
      <c r="J146" s="209"/>
      <c r="K146" s="209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214</v>
      </c>
      <c r="AU146" s="218" t="s">
        <v>81</v>
      </c>
      <c r="AV146" s="14" t="s">
        <v>184</v>
      </c>
      <c r="AW146" s="14" t="s">
        <v>34</v>
      </c>
      <c r="AX146" s="14" t="s">
        <v>72</v>
      </c>
      <c r="AY146" s="218" t="s">
        <v>177</v>
      </c>
    </row>
    <row r="147" spans="1:65" s="2" customFormat="1" ht="14.45" customHeight="1">
      <c r="A147" s="34"/>
      <c r="B147" s="35"/>
      <c r="C147" s="178" t="s">
        <v>281</v>
      </c>
      <c r="D147" s="178" t="s">
        <v>179</v>
      </c>
      <c r="E147" s="179" t="s">
        <v>250</v>
      </c>
      <c r="F147" s="180" t="s">
        <v>251</v>
      </c>
      <c r="G147" s="181" t="s">
        <v>182</v>
      </c>
      <c r="H147" s="182">
        <v>9.6</v>
      </c>
      <c r="I147" s="183"/>
      <c r="J147" s="184">
        <f>ROUND(I147*H147,2)</f>
        <v>0</v>
      </c>
      <c r="K147" s="180" t="s">
        <v>183</v>
      </c>
      <c r="L147" s="39"/>
      <c r="M147" s="185" t="s">
        <v>19</v>
      </c>
      <c r="N147" s="186" t="s">
        <v>43</v>
      </c>
      <c r="O147" s="64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184</v>
      </c>
      <c r="AT147" s="189" t="s">
        <v>179</v>
      </c>
      <c r="AU147" s="189" t="s">
        <v>81</v>
      </c>
      <c r="AY147" s="17" t="s">
        <v>177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79</v>
      </c>
      <c r="BK147" s="190">
        <f>ROUND(I147*H147,2)</f>
        <v>0</v>
      </c>
      <c r="BL147" s="17" t="s">
        <v>184</v>
      </c>
      <c r="BM147" s="189" t="s">
        <v>1011</v>
      </c>
    </row>
    <row r="148" spans="1:65" s="2" customFormat="1" ht="19.5">
      <c r="A148" s="34"/>
      <c r="B148" s="35"/>
      <c r="C148" s="36"/>
      <c r="D148" s="191" t="s">
        <v>186</v>
      </c>
      <c r="E148" s="36"/>
      <c r="F148" s="192" t="s">
        <v>253</v>
      </c>
      <c r="G148" s="36"/>
      <c r="H148" s="36"/>
      <c r="I148" s="193"/>
      <c r="J148" s="36"/>
      <c r="K148" s="36"/>
      <c r="L148" s="39"/>
      <c r="M148" s="194"/>
      <c r="N148" s="19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186</v>
      </c>
      <c r="AU148" s="17" t="s">
        <v>81</v>
      </c>
    </row>
    <row r="149" spans="1:65" s="2" customFormat="1" ht="14.45" customHeight="1">
      <c r="A149" s="34"/>
      <c r="B149" s="35"/>
      <c r="C149" s="178" t="s">
        <v>289</v>
      </c>
      <c r="D149" s="178" t="s">
        <v>179</v>
      </c>
      <c r="E149" s="179" t="s">
        <v>255</v>
      </c>
      <c r="F149" s="180" t="s">
        <v>256</v>
      </c>
      <c r="G149" s="181" t="s">
        <v>257</v>
      </c>
      <c r="H149" s="182">
        <v>4.8000000000000001E-2</v>
      </c>
      <c r="I149" s="183"/>
      <c r="J149" s="184">
        <f>ROUND(I149*H149,2)</f>
        <v>0</v>
      </c>
      <c r="K149" s="180" t="s">
        <v>183</v>
      </c>
      <c r="L149" s="39"/>
      <c r="M149" s="185" t="s">
        <v>19</v>
      </c>
      <c r="N149" s="186" t="s">
        <v>43</v>
      </c>
      <c r="O149" s="64"/>
      <c r="P149" s="187">
        <f>O149*H149</f>
        <v>0</v>
      </c>
      <c r="Q149" s="187">
        <v>1.0627727796999999</v>
      </c>
      <c r="R149" s="187">
        <f>Q149*H149</f>
        <v>5.1013093425599995E-2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184</v>
      </c>
      <c r="AT149" s="189" t="s">
        <v>179</v>
      </c>
      <c r="AU149" s="189" t="s">
        <v>81</v>
      </c>
      <c r="AY149" s="17" t="s">
        <v>177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79</v>
      </c>
      <c r="BK149" s="190">
        <f>ROUND(I149*H149,2)</f>
        <v>0</v>
      </c>
      <c r="BL149" s="17" t="s">
        <v>184</v>
      </c>
      <c r="BM149" s="189" t="s">
        <v>1012</v>
      </c>
    </row>
    <row r="150" spans="1:65" s="2" customFormat="1" ht="11.25">
      <c r="A150" s="34"/>
      <c r="B150" s="35"/>
      <c r="C150" s="36"/>
      <c r="D150" s="191" t="s">
        <v>186</v>
      </c>
      <c r="E150" s="36"/>
      <c r="F150" s="192" t="s">
        <v>259</v>
      </c>
      <c r="G150" s="36"/>
      <c r="H150" s="36"/>
      <c r="I150" s="193"/>
      <c r="J150" s="36"/>
      <c r="K150" s="36"/>
      <c r="L150" s="39"/>
      <c r="M150" s="194"/>
      <c r="N150" s="195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186</v>
      </c>
      <c r="AU150" s="17" t="s">
        <v>81</v>
      </c>
    </row>
    <row r="151" spans="1:65" s="2" customFormat="1" ht="39">
      <c r="A151" s="34"/>
      <c r="B151" s="35"/>
      <c r="C151" s="36"/>
      <c r="D151" s="191" t="s">
        <v>188</v>
      </c>
      <c r="E151" s="36"/>
      <c r="F151" s="196" t="s">
        <v>260</v>
      </c>
      <c r="G151" s="36"/>
      <c r="H151" s="36"/>
      <c r="I151" s="193"/>
      <c r="J151" s="36"/>
      <c r="K151" s="36"/>
      <c r="L151" s="39"/>
      <c r="M151" s="194"/>
      <c r="N151" s="195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188</v>
      </c>
      <c r="AU151" s="17" t="s">
        <v>81</v>
      </c>
    </row>
    <row r="152" spans="1:65" s="2" customFormat="1" ht="19.5">
      <c r="A152" s="34"/>
      <c r="B152" s="35"/>
      <c r="C152" s="36"/>
      <c r="D152" s="191" t="s">
        <v>205</v>
      </c>
      <c r="E152" s="36"/>
      <c r="F152" s="196" t="s">
        <v>261</v>
      </c>
      <c r="G152" s="36"/>
      <c r="H152" s="36"/>
      <c r="I152" s="193"/>
      <c r="J152" s="36"/>
      <c r="K152" s="36"/>
      <c r="L152" s="39"/>
      <c r="M152" s="194"/>
      <c r="N152" s="195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205</v>
      </c>
      <c r="AU152" s="17" t="s">
        <v>81</v>
      </c>
    </row>
    <row r="153" spans="1:65" s="13" customFormat="1" ht="11.25">
      <c r="B153" s="197"/>
      <c r="C153" s="198"/>
      <c r="D153" s="191" t="s">
        <v>214</v>
      </c>
      <c r="E153" s="199" t="s">
        <v>19</v>
      </c>
      <c r="F153" s="200" t="s">
        <v>1013</v>
      </c>
      <c r="G153" s="198"/>
      <c r="H153" s="201">
        <v>4.8000000000000001E-2</v>
      </c>
      <c r="I153" s="202"/>
      <c r="J153" s="198"/>
      <c r="K153" s="198"/>
      <c r="L153" s="203"/>
      <c r="M153" s="204"/>
      <c r="N153" s="205"/>
      <c r="O153" s="205"/>
      <c r="P153" s="205"/>
      <c r="Q153" s="205"/>
      <c r="R153" s="205"/>
      <c r="S153" s="205"/>
      <c r="T153" s="206"/>
      <c r="AT153" s="207" t="s">
        <v>214</v>
      </c>
      <c r="AU153" s="207" t="s">
        <v>81</v>
      </c>
      <c r="AV153" s="13" t="s">
        <v>81</v>
      </c>
      <c r="AW153" s="13" t="s">
        <v>34</v>
      </c>
      <c r="AX153" s="13" t="s">
        <v>72</v>
      </c>
      <c r="AY153" s="207" t="s">
        <v>177</v>
      </c>
    </row>
    <row r="154" spans="1:65" s="14" customFormat="1" ht="11.25">
      <c r="B154" s="208"/>
      <c r="C154" s="209"/>
      <c r="D154" s="191" t="s">
        <v>214</v>
      </c>
      <c r="E154" s="210" t="s">
        <v>19</v>
      </c>
      <c r="F154" s="211" t="s">
        <v>217</v>
      </c>
      <c r="G154" s="209"/>
      <c r="H154" s="212">
        <v>4.8000000000000001E-2</v>
      </c>
      <c r="I154" s="213"/>
      <c r="J154" s="209"/>
      <c r="K154" s="209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214</v>
      </c>
      <c r="AU154" s="218" t="s">
        <v>81</v>
      </c>
      <c r="AV154" s="14" t="s">
        <v>184</v>
      </c>
      <c r="AW154" s="14" t="s">
        <v>34</v>
      </c>
      <c r="AX154" s="14" t="s">
        <v>79</v>
      </c>
      <c r="AY154" s="218" t="s">
        <v>177</v>
      </c>
    </row>
    <row r="155" spans="1:65" s="12" customFormat="1" ht="22.9" customHeight="1">
      <c r="B155" s="162"/>
      <c r="C155" s="163"/>
      <c r="D155" s="164" t="s">
        <v>71</v>
      </c>
      <c r="E155" s="176" t="s">
        <v>194</v>
      </c>
      <c r="F155" s="176" t="s">
        <v>288</v>
      </c>
      <c r="G155" s="163"/>
      <c r="H155" s="163"/>
      <c r="I155" s="166"/>
      <c r="J155" s="177">
        <f>BK155</f>
        <v>0</v>
      </c>
      <c r="K155" s="163"/>
      <c r="L155" s="168"/>
      <c r="M155" s="169"/>
      <c r="N155" s="170"/>
      <c r="O155" s="170"/>
      <c r="P155" s="171">
        <f>SUM(P156:P193)</f>
        <v>0</v>
      </c>
      <c r="Q155" s="170"/>
      <c r="R155" s="171">
        <f>SUM(R156:R193)</f>
        <v>9.1038484728416016</v>
      </c>
      <c r="S155" s="170"/>
      <c r="T155" s="172">
        <f>SUM(T156:T193)</f>
        <v>0</v>
      </c>
      <c r="AR155" s="173" t="s">
        <v>79</v>
      </c>
      <c r="AT155" s="174" t="s">
        <v>71</v>
      </c>
      <c r="AU155" s="174" t="s">
        <v>79</v>
      </c>
      <c r="AY155" s="173" t="s">
        <v>177</v>
      </c>
      <c r="BK155" s="175">
        <f>SUM(BK156:BK193)</f>
        <v>0</v>
      </c>
    </row>
    <row r="156" spans="1:65" s="2" customFormat="1" ht="14.45" customHeight="1">
      <c r="A156" s="34"/>
      <c r="B156" s="35"/>
      <c r="C156" s="178" t="s">
        <v>298</v>
      </c>
      <c r="D156" s="178" t="s">
        <v>179</v>
      </c>
      <c r="E156" s="179" t="s">
        <v>290</v>
      </c>
      <c r="F156" s="180" t="s">
        <v>291</v>
      </c>
      <c r="G156" s="181" t="s">
        <v>210</v>
      </c>
      <c r="H156" s="182">
        <v>3.2</v>
      </c>
      <c r="I156" s="183"/>
      <c r="J156" s="184">
        <f>ROUND(I156*H156,2)</f>
        <v>0</v>
      </c>
      <c r="K156" s="180" t="s">
        <v>183</v>
      </c>
      <c r="L156" s="39"/>
      <c r="M156" s="185" t="s">
        <v>19</v>
      </c>
      <c r="N156" s="186" t="s">
        <v>43</v>
      </c>
      <c r="O156" s="64"/>
      <c r="P156" s="187">
        <f>O156*H156</f>
        <v>0</v>
      </c>
      <c r="Q156" s="187">
        <v>2.4778600000000002</v>
      </c>
      <c r="R156" s="187">
        <f>Q156*H156</f>
        <v>7.9291520000000011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184</v>
      </c>
      <c r="AT156" s="189" t="s">
        <v>179</v>
      </c>
      <c r="AU156" s="189" t="s">
        <v>81</v>
      </c>
      <c r="AY156" s="17" t="s">
        <v>177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7" t="s">
        <v>79</v>
      </c>
      <c r="BK156" s="190">
        <f>ROUND(I156*H156,2)</f>
        <v>0</v>
      </c>
      <c r="BL156" s="17" t="s">
        <v>184</v>
      </c>
      <c r="BM156" s="189" t="s">
        <v>1014</v>
      </c>
    </row>
    <row r="157" spans="1:65" s="2" customFormat="1" ht="11.25">
      <c r="A157" s="34"/>
      <c r="B157" s="35"/>
      <c r="C157" s="36"/>
      <c r="D157" s="191" t="s">
        <v>186</v>
      </c>
      <c r="E157" s="36"/>
      <c r="F157" s="192" t="s">
        <v>293</v>
      </c>
      <c r="G157" s="36"/>
      <c r="H157" s="36"/>
      <c r="I157" s="193"/>
      <c r="J157" s="36"/>
      <c r="K157" s="36"/>
      <c r="L157" s="39"/>
      <c r="M157" s="194"/>
      <c r="N157" s="195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186</v>
      </c>
      <c r="AU157" s="17" t="s">
        <v>81</v>
      </c>
    </row>
    <row r="158" spans="1:65" s="2" customFormat="1" ht="78">
      <c r="A158" s="34"/>
      <c r="B158" s="35"/>
      <c r="C158" s="36"/>
      <c r="D158" s="191" t="s">
        <v>188</v>
      </c>
      <c r="E158" s="36"/>
      <c r="F158" s="196" t="s">
        <v>294</v>
      </c>
      <c r="G158" s="36"/>
      <c r="H158" s="36"/>
      <c r="I158" s="193"/>
      <c r="J158" s="36"/>
      <c r="K158" s="36"/>
      <c r="L158" s="39"/>
      <c r="M158" s="194"/>
      <c r="N158" s="195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188</v>
      </c>
      <c r="AU158" s="17" t="s">
        <v>81</v>
      </c>
    </row>
    <row r="159" spans="1:65" s="2" customFormat="1" ht="58.5">
      <c r="A159" s="34"/>
      <c r="B159" s="35"/>
      <c r="C159" s="36"/>
      <c r="D159" s="191" t="s">
        <v>205</v>
      </c>
      <c r="E159" s="36"/>
      <c r="F159" s="196" t="s">
        <v>1015</v>
      </c>
      <c r="G159" s="36"/>
      <c r="H159" s="36"/>
      <c r="I159" s="193"/>
      <c r="J159" s="36"/>
      <c r="K159" s="36"/>
      <c r="L159" s="39"/>
      <c r="M159" s="194"/>
      <c r="N159" s="195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205</v>
      </c>
      <c r="AU159" s="17" t="s">
        <v>81</v>
      </c>
    </row>
    <row r="160" spans="1:65" s="13" customFormat="1" ht="11.25">
      <c r="B160" s="197"/>
      <c r="C160" s="198"/>
      <c r="D160" s="191" t="s">
        <v>214</v>
      </c>
      <c r="E160" s="199" t="s">
        <v>19</v>
      </c>
      <c r="F160" s="200" t="s">
        <v>1016</v>
      </c>
      <c r="G160" s="198"/>
      <c r="H160" s="201">
        <v>1.6</v>
      </c>
      <c r="I160" s="202"/>
      <c r="J160" s="198"/>
      <c r="K160" s="198"/>
      <c r="L160" s="203"/>
      <c r="M160" s="204"/>
      <c r="N160" s="205"/>
      <c r="O160" s="205"/>
      <c r="P160" s="205"/>
      <c r="Q160" s="205"/>
      <c r="R160" s="205"/>
      <c r="S160" s="205"/>
      <c r="T160" s="206"/>
      <c r="AT160" s="207" t="s">
        <v>214</v>
      </c>
      <c r="AU160" s="207" t="s">
        <v>81</v>
      </c>
      <c r="AV160" s="13" t="s">
        <v>81</v>
      </c>
      <c r="AW160" s="13" t="s">
        <v>34</v>
      </c>
      <c r="AX160" s="13" t="s">
        <v>72</v>
      </c>
      <c r="AY160" s="207" t="s">
        <v>177</v>
      </c>
    </row>
    <row r="161" spans="1:65" s="13" customFormat="1" ht="11.25">
      <c r="B161" s="197"/>
      <c r="C161" s="198"/>
      <c r="D161" s="191" t="s">
        <v>214</v>
      </c>
      <c r="E161" s="199" t="s">
        <v>19</v>
      </c>
      <c r="F161" s="200" t="s">
        <v>1017</v>
      </c>
      <c r="G161" s="198"/>
      <c r="H161" s="201">
        <v>1.1000000000000001</v>
      </c>
      <c r="I161" s="202"/>
      <c r="J161" s="198"/>
      <c r="K161" s="198"/>
      <c r="L161" s="203"/>
      <c r="M161" s="204"/>
      <c r="N161" s="205"/>
      <c r="O161" s="205"/>
      <c r="P161" s="205"/>
      <c r="Q161" s="205"/>
      <c r="R161" s="205"/>
      <c r="S161" s="205"/>
      <c r="T161" s="206"/>
      <c r="AT161" s="207" t="s">
        <v>214</v>
      </c>
      <c r="AU161" s="207" t="s">
        <v>81</v>
      </c>
      <c r="AV161" s="13" t="s">
        <v>81</v>
      </c>
      <c r="AW161" s="13" t="s">
        <v>34</v>
      </c>
      <c r="AX161" s="13" t="s">
        <v>72</v>
      </c>
      <c r="AY161" s="207" t="s">
        <v>177</v>
      </c>
    </row>
    <row r="162" spans="1:65" s="13" customFormat="1" ht="11.25">
      <c r="B162" s="197"/>
      <c r="C162" s="198"/>
      <c r="D162" s="191" t="s">
        <v>214</v>
      </c>
      <c r="E162" s="199" t="s">
        <v>19</v>
      </c>
      <c r="F162" s="200" t="s">
        <v>1018</v>
      </c>
      <c r="G162" s="198"/>
      <c r="H162" s="201">
        <v>0.5</v>
      </c>
      <c r="I162" s="202"/>
      <c r="J162" s="198"/>
      <c r="K162" s="198"/>
      <c r="L162" s="203"/>
      <c r="M162" s="204"/>
      <c r="N162" s="205"/>
      <c r="O162" s="205"/>
      <c r="P162" s="205"/>
      <c r="Q162" s="205"/>
      <c r="R162" s="205"/>
      <c r="S162" s="205"/>
      <c r="T162" s="206"/>
      <c r="AT162" s="207" t="s">
        <v>214</v>
      </c>
      <c r="AU162" s="207" t="s">
        <v>81</v>
      </c>
      <c r="AV162" s="13" t="s">
        <v>81</v>
      </c>
      <c r="AW162" s="13" t="s">
        <v>34</v>
      </c>
      <c r="AX162" s="13" t="s">
        <v>72</v>
      </c>
      <c r="AY162" s="207" t="s">
        <v>177</v>
      </c>
    </row>
    <row r="163" spans="1:65" s="14" customFormat="1" ht="11.25">
      <c r="B163" s="208"/>
      <c r="C163" s="209"/>
      <c r="D163" s="191" t="s">
        <v>214</v>
      </c>
      <c r="E163" s="210" t="s">
        <v>19</v>
      </c>
      <c r="F163" s="211" t="s">
        <v>217</v>
      </c>
      <c r="G163" s="209"/>
      <c r="H163" s="212">
        <v>3.2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214</v>
      </c>
      <c r="AU163" s="218" t="s">
        <v>81</v>
      </c>
      <c r="AV163" s="14" t="s">
        <v>184</v>
      </c>
      <c r="AW163" s="14" t="s">
        <v>34</v>
      </c>
      <c r="AX163" s="14" t="s">
        <v>79</v>
      </c>
      <c r="AY163" s="218" t="s">
        <v>177</v>
      </c>
    </row>
    <row r="164" spans="1:65" s="2" customFormat="1" ht="14.45" customHeight="1">
      <c r="A164" s="34"/>
      <c r="B164" s="35"/>
      <c r="C164" s="178" t="s">
        <v>306</v>
      </c>
      <c r="D164" s="178" t="s">
        <v>179</v>
      </c>
      <c r="E164" s="179" t="s">
        <v>299</v>
      </c>
      <c r="F164" s="180" t="s">
        <v>300</v>
      </c>
      <c r="G164" s="181" t="s">
        <v>182</v>
      </c>
      <c r="H164" s="182">
        <v>16.2</v>
      </c>
      <c r="I164" s="183"/>
      <c r="J164" s="184">
        <f>ROUND(I164*H164,2)</f>
        <v>0</v>
      </c>
      <c r="K164" s="180" t="s">
        <v>183</v>
      </c>
      <c r="L164" s="39"/>
      <c r="M164" s="185" t="s">
        <v>19</v>
      </c>
      <c r="N164" s="186" t="s">
        <v>43</v>
      </c>
      <c r="O164" s="64"/>
      <c r="P164" s="187">
        <f>O164*H164</f>
        <v>0</v>
      </c>
      <c r="Q164" s="187">
        <v>4.1744200000000002E-2</v>
      </c>
      <c r="R164" s="187">
        <f>Q164*H164</f>
        <v>0.67625604000000006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184</v>
      </c>
      <c r="AT164" s="189" t="s">
        <v>179</v>
      </c>
      <c r="AU164" s="189" t="s">
        <v>81</v>
      </c>
      <c r="AY164" s="17" t="s">
        <v>177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79</v>
      </c>
      <c r="BK164" s="190">
        <f>ROUND(I164*H164,2)</f>
        <v>0</v>
      </c>
      <c r="BL164" s="17" t="s">
        <v>184</v>
      </c>
      <c r="BM164" s="189" t="s">
        <v>1019</v>
      </c>
    </row>
    <row r="165" spans="1:65" s="2" customFormat="1" ht="11.25">
      <c r="A165" s="34"/>
      <c r="B165" s="35"/>
      <c r="C165" s="36"/>
      <c r="D165" s="191" t="s">
        <v>186</v>
      </c>
      <c r="E165" s="36"/>
      <c r="F165" s="192" t="s">
        <v>302</v>
      </c>
      <c r="G165" s="36"/>
      <c r="H165" s="36"/>
      <c r="I165" s="193"/>
      <c r="J165" s="36"/>
      <c r="K165" s="36"/>
      <c r="L165" s="39"/>
      <c r="M165" s="194"/>
      <c r="N165" s="195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186</v>
      </c>
      <c r="AU165" s="17" t="s">
        <v>81</v>
      </c>
    </row>
    <row r="166" spans="1:65" s="2" customFormat="1" ht="360.75">
      <c r="A166" s="34"/>
      <c r="B166" s="35"/>
      <c r="C166" s="36"/>
      <c r="D166" s="191" t="s">
        <v>188</v>
      </c>
      <c r="E166" s="36"/>
      <c r="F166" s="196" t="s">
        <v>303</v>
      </c>
      <c r="G166" s="36"/>
      <c r="H166" s="36"/>
      <c r="I166" s="193"/>
      <c r="J166" s="36"/>
      <c r="K166" s="36"/>
      <c r="L166" s="39"/>
      <c r="M166" s="194"/>
      <c r="N166" s="195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188</v>
      </c>
      <c r="AU166" s="17" t="s">
        <v>81</v>
      </c>
    </row>
    <row r="167" spans="1:65" s="13" customFormat="1" ht="11.25">
      <c r="B167" s="197"/>
      <c r="C167" s="198"/>
      <c r="D167" s="191" t="s">
        <v>214</v>
      </c>
      <c r="E167" s="199" t="s">
        <v>19</v>
      </c>
      <c r="F167" s="200" t="s">
        <v>1020</v>
      </c>
      <c r="G167" s="198"/>
      <c r="H167" s="201">
        <v>9</v>
      </c>
      <c r="I167" s="202"/>
      <c r="J167" s="198"/>
      <c r="K167" s="198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214</v>
      </c>
      <c r="AU167" s="207" t="s">
        <v>81</v>
      </c>
      <c r="AV167" s="13" t="s">
        <v>81</v>
      </c>
      <c r="AW167" s="13" t="s">
        <v>34</v>
      </c>
      <c r="AX167" s="13" t="s">
        <v>72</v>
      </c>
      <c r="AY167" s="207" t="s">
        <v>177</v>
      </c>
    </row>
    <row r="168" spans="1:65" s="13" customFormat="1" ht="11.25">
      <c r="B168" s="197"/>
      <c r="C168" s="198"/>
      <c r="D168" s="191" t="s">
        <v>214</v>
      </c>
      <c r="E168" s="199" t="s">
        <v>19</v>
      </c>
      <c r="F168" s="200" t="s">
        <v>1021</v>
      </c>
      <c r="G168" s="198"/>
      <c r="H168" s="201">
        <v>7.2</v>
      </c>
      <c r="I168" s="202"/>
      <c r="J168" s="198"/>
      <c r="K168" s="198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214</v>
      </c>
      <c r="AU168" s="207" t="s">
        <v>81</v>
      </c>
      <c r="AV168" s="13" t="s">
        <v>81</v>
      </c>
      <c r="AW168" s="13" t="s">
        <v>34</v>
      </c>
      <c r="AX168" s="13" t="s">
        <v>72</v>
      </c>
      <c r="AY168" s="207" t="s">
        <v>177</v>
      </c>
    </row>
    <row r="169" spans="1:65" s="14" customFormat="1" ht="11.25">
      <c r="B169" s="208"/>
      <c r="C169" s="209"/>
      <c r="D169" s="191" t="s">
        <v>214</v>
      </c>
      <c r="E169" s="210" t="s">
        <v>19</v>
      </c>
      <c r="F169" s="211" t="s">
        <v>217</v>
      </c>
      <c r="G169" s="209"/>
      <c r="H169" s="212">
        <v>16.2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214</v>
      </c>
      <c r="AU169" s="218" t="s">
        <v>81</v>
      </c>
      <c r="AV169" s="14" t="s">
        <v>184</v>
      </c>
      <c r="AW169" s="14" t="s">
        <v>34</v>
      </c>
      <c r="AX169" s="14" t="s">
        <v>79</v>
      </c>
      <c r="AY169" s="218" t="s">
        <v>177</v>
      </c>
    </row>
    <row r="170" spans="1:65" s="2" customFormat="1" ht="14.45" customHeight="1">
      <c r="A170" s="34"/>
      <c r="B170" s="35"/>
      <c r="C170" s="178" t="s">
        <v>311</v>
      </c>
      <c r="D170" s="178" t="s">
        <v>179</v>
      </c>
      <c r="E170" s="179" t="s">
        <v>307</v>
      </c>
      <c r="F170" s="180" t="s">
        <v>308</v>
      </c>
      <c r="G170" s="181" t="s">
        <v>182</v>
      </c>
      <c r="H170" s="182">
        <v>16.2</v>
      </c>
      <c r="I170" s="183"/>
      <c r="J170" s="184">
        <f>ROUND(I170*H170,2)</f>
        <v>0</v>
      </c>
      <c r="K170" s="180" t="s">
        <v>183</v>
      </c>
      <c r="L170" s="39"/>
      <c r="M170" s="185" t="s">
        <v>19</v>
      </c>
      <c r="N170" s="186" t="s">
        <v>43</v>
      </c>
      <c r="O170" s="64"/>
      <c r="P170" s="187">
        <f>O170*H170</f>
        <v>0</v>
      </c>
      <c r="Q170" s="187">
        <v>1.5E-5</v>
      </c>
      <c r="R170" s="187">
        <f>Q170*H170</f>
        <v>2.43E-4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184</v>
      </c>
      <c r="AT170" s="189" t="s">
        <v>179</v>
      </c>
      <c r="AU170" s="189" t="s">
        <v>81</v>
      </c>
      <c r="AY170" s="17" t="s">
        <v>177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7" t="s">
        <v>79</v>
      </c>
      <c r="BK170" s="190">
        <f>ROUND(I170*H170,2)</f>
        <v>0</v>
      </c>
      <c r="BL170" s="17" t="s">
        <v>184</v>
      </c>
      <c r="BM170" s="189" t="s">
        <v>1022</v>
      </c>
    </row>
    <row r="171" spans="1:65" s="2" customFormat="1" ht="11.25">
      <c r="A171" s="34"/>
      <c r="B171" s="35"/>
      <c r="C171" s="36"/>
      <c r="D171" s="191" t="s">
        <v>186</v>
      </c>
      <c r="E171" s="36"/>
      <c r="F171" s="192" t="s">
        <v>310</v>
      </c>
      <c r="G171" s="36"/>
      <c r="H171" s="36"/>
      <c r="I171" s="193"/>
      <c r="J171" s="36"/>
      <c r="K171" s="36"/>
      <c r="L171" s="39"/>
      <c r="M171" s="194"/>
      <c r="N171" s="195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186</v>
      </c>
      <c r="AU171" s="17" t="s">
        <v>81</v>
      </c>
    </row>
    <row r="172" spans="1:65" s="2" customFormat="1" ht="360.75">
      <c r="A172" s="34"/>
      <c r="B172" s="35"/>
      <c r="C172" s="36"/>
      <c r="D172" s="191" t="s">
        <v>188</v>
      </c>
      <c r="E172" s="36"/>
      <c r="F172" s="196" t="s">
        <v>303</v>
      </c>
      <c r="G172" s="36"/>
      <c r="H172" s="36"/>
      <c r="I172" s="193"/>
      <c r="J172" s="36"/>
      <c r="K172" s="36"/>
      <c r="L172" s="39"/>
      <c r="M172" s="194"/>
      <c r="N172" s="195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188</v>
      </c>
      <c r="AU172" s="17" t="s">
        <v>81</v>
      </c>
    </row>
    <row r="173" spans="1:65" s="2" customFormat="1" ht="14.45" customHeight="1">
      <c r="A173" s="34"/>
      <c r="B173" s="35"/>
      <c r="C173" s="178" t="s">
        <v>7</v>
      </c>
      <c r="D173" s="178" t="s">
        <v>179</v>
      </c>
      <c r="E173" s="179" t="s">
        <v>312</v>
      </c>
      <c r="F173" s="180" t="s">
        <v>313</v>
      </c>
      <c r="G173" s="181" t="s">
        <v>257</v>
      </c>
      <c r="H173" s="182">
        <v>0.36799999999999999</v>
      </c>
      <c r="I173" s="183"/>
      <c r="J173" s="184">
        <f>ROUND(I173*H173,2)</f>
        <v>0</v>
      </c>
      <c r="K173" s="180" t="s">
        <v>183</v>
      </c>
      <c r="L173" s="39"/>
      <c r="M173" s="185" t="s">
        <v>19</v>
      </c>
      <c r="N173" s="186" t="s">
        <v>43</v>
      </c>
      <c r="O173" s="64"/>
      <c r="P173" s="187">
        <f>O173*H173</f>
        <v>0</v>
      </c>
      <c r="Q173" s="187">
        <v>1.0487652000000001</v>
      </c>
      <c r="R173" s="187">
        <f>Q173*H173</f>
        <v>0.38594559360000003</v>
      </c>
      <c r="S173" s="187">
        <v>0</v>
      </c>
      <c r="T173" s="18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184</v>
      </c>
      <c r="AT173" s="189" t="s">
        <v>179</v>
      </c>
      <c r="AU173" s="189" t="s">
        <v>81</v>
      </c>
      <c r="AY173" s="17" t="s">
        <v>177</v>
      </c>
      <c r="BE173" s="190">
        <f>IF(N173="základní",J173,0)</f>
        <v>0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17" t="s">
        <v>79</v>
      </c>
      <c r="BK173" s="190">
        <f>ROUND(I173*H173,2)</f>
        <v>0</v>
      </c>
      <c r="BL173" s="17" t="s">
        <v>184</v>
      </c>
      <c r="BM173" s="189" t="s">
        <v>1023</v>
      </c>
    </row>
    <row r="174" spans="1:65" s="2" customFormat="1" ht="19.5">
      <c r="A174" s="34"/>
      <c r="B174" s="35"/>
      <c r="C174" s="36"/>
      <c r="D174" s="191" t="s">
        <v>186</v>
      </c>
      <c r="E174" s="36"/>
      <c r="F174" s="192" t="s">
        <v>315</v>
      </c>
      <c r="G174" s="36"/>
      <c r="H174" s="36"/>
      <c r="I174" s="193"/>
      <c r="J174" s="36"/>
      <c r="K174" s="36"/>
      <c r="L174" s="39"/>
      <c r="M174" s="194"/>
      <c r="N174" s="195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186</v>
      </c>
      <c r="AU174" s="17" t="s">
        <v>81</v>
      </c>
    </row>
    <row r="175" spans="1:65" s="2" customFormat="1" ht="175.5">
      <c r="A175" s="34"/>
      <c r="B175" s="35"/>
      <c r="C175" s="36"/>
      <c r="D175" s="191" t="s">
        <v>188</v>
      </c>
      <c r="E175" s="36"/>
      <c r="F175" s="196" t="s">
        <v>316</v>
      </c>
      <c r="G175" s="36"/>
      <c r="H175" s="36"/>
      <c r="I175" s="193"/>
      <c r="J175" s="36"/>
      <c r="K175" s="36"/>
      <c r="L175" s="39"/>
      <c r="M175" s="194"/>
      <c r="N175" s="195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188</v>
      </c>
      <c r="AU175" s="17" t="s">
        <v>81</v>
      </c>
    </row>
    <row r="176" spans="1:65" s="2" customFormat="1" ht="19.5">
      <c r="A176" s="34"/>
      <c r="B176" s="35"/>
      <c r="C176" s="36"/>
      <c r="D176" s="191" t="s">
        <v>205</v>
      </c>
      <c r="E176" s="36"/>
      <c r="F176" s="196" t="s">
        <v>317</v>
      </c>
      <c r="G176" s="36"/>
      <c r="H176" s="36"/>
      <c r="I176" s="193"/>
      <c r="J176" s="36"/>
      <c r="K176" s="36"/>
      <c r="L176" s="39"/>
      <c r="M176" s="194"/>
      <c r="N176" s="195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205</v>
      </c>
      <c r="AU176" s="17" t="s">
        <v>81</v>
      </c>
    </row>
    <row r="177" spans="1:65" s="13" customFormat="1" ht="11.25">
      <c r="B177" s="197"/>
      <c r="C177" s="198"/>
      <c r="D177" s="191" t="s">
        <v>214</v>
      </c>
      <c r="E177" s="199" t="s">
        <v>19</v>
      </c>
      <c r="F177" s="200" t="s">
        <v>1024</v>
      </c>
      <c r="G177" s="198"/>
      <c r="H177" s="201">
        <v>0.36799999999999999</v>
      </c>
      <c r="I177" s="202"/>
      <c r="J177" s="198"/>
      <c r="K177" s="198"/>
      <c r="L177" s="203"/>
      <c r="M177" s="204"/>
      <c r="N177" s="205"/>
      <c r="O177" s="205"/>
      <c r="P177" s="205"/>
      <c r="Q177" s="205"/>
      <c r="R177" s="205"/>
      <c r="S177" s="205"/>
      <c r="T177" s="206"/>
      <c r="AT177" s="207" t="s">
        <v>214</v>
      </c>
      <c r="AU177" s="207" t="s">
        <v>81</v>
      </c>
      <c r="AV177" s="13" t="s">
        <v>81</v>
      </c>
      <c r="AW177" s="13" t="s">
        <v>34</v>
      </c>
      <c r="AX177" s="13" t="s">
        <v>72</v>
      </c>
      <c r="AY177" s="207" t="s">
        <v>177</v>
      </c>
    </row>
    <row r="178" spans="1:65" s="14" customFormat="1" ht="11.25">
      <c r="B178" s="208"/>
      <c r="C178" s="209"/>
      <c r="D178" s="191" t="s">
        <v>214</v>
      </c>
      <c r="E178" s="210" t="s">
        <v>19</v>
      </c>
      <c r="F178" s="211" t="s">
        <v>217</v>
      </c>
      <c r="G178" s="209"/>
      <c r="H178" s="212">
        <v>0.36799999999999999</v>
      </c>
      <c r="I178" s="213"/>
      <c r="J178" s="209"/>
      <c r="K178" s="209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214</v>
      </c>
      <c r="AU178" s="218" t="s">
        <v>81</v>
      </c>
      <c r="AV178" s="14" t="s">
        <v>184</v>
      </c>
      <c r="AW178" s="14" t="s">
        <v>34</v>
      </c>
      <c r="AX178" s="14" t="s">
        <v>79</v>
      </c>
      <c r="AY178" s="218" t="s">
        <v>177</v>
      </c>
    </row>
    <row r="179" spans="1:65" s="2" customFormat="1" ht="14.45" customHeight="1">
      <c r="A179" s="34"/>
      <c r="B179" s="35"/>
      <c r="C179" s="178" t="s">
        <v>325</v>
      </c>
      <c r="D179" s="178" t="s">
        <v>179</v>
      </c>
      <c r="E179" s="179" t="s">
        <v>319</v>
      </c>
      <c r="F179" s="180" t="s">
        <v>320</v>
      </c>
      <c r="G179" s="181" t="s">
        <v>257</v>
      </c>
      <c r="H179" s="182">
        <v>9.6000000000000002E-2</v>
      </c>
      <c r="I179" s="183"/>
      <c r="J179" s="184">
        <f>ROUND(I179*H179,2)</f>
        <v>0</v>
      </c>
      <c r="K179" s="180" t="s">
        <v>183</v>
      </c>
      <c r="L179" s="39"/>
      <c r="M179" s="185" t="s">
        <v>19</v>
      </c>
      <c r="N179" s="186" t="s">
        <v>43</v>
      </c>
      <c r="O179" s="64"/>
      <c r="P179" s="187">
        <f>O179*H179</f>
        <v>0</v>
      </c>
      <c r="Q179" s="187">
        <v>1.1127737420999999</v>
      </c>
      <c r="R179" s="187">
        <f>Q179*H179</f>
        <v>0.1068262792416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184</v>
      </c>
      <c r="AT179" s="189" t="s">
        <v>179</v>
      </c>
      <c r="AU179" s="189" t="s">
        <v>81</v>
      </c>
      <c r="AY179" s="17" t="s">
        <v>177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79</v>
      </c>
      <c r="BK179" s="190">
        <f>ROUND(I179*H179,2)</f>
        <v>0</v>
      </c>
      <c r="BL179" s="17" t="s">
        <v>184</v>
      </c>
      <c r="BM179" s="189" t="s">
        <v>1025</v>
      </c>
    </row>
    <row r="180" spans="1:65" s="2" customFormat="1" ht="19.5">
      <c r="A180" s="34"/>
      <c r="B180" s="35"/>
      <c r="C180" s="36"/>
      <c r="D180" s="191" t="s">
        <v>186</v>
      </c>
      <c r="E180" s="36"/>
      <c r="F180" s="192" t="s">
        <v>322</v>
      </c>
      <c r="G180" s="36"/>
      <c r="H180" s="36"/>
      <c r="I180" s="193"/>
      <c r="J180" s="36"/>
      <c r="K180" s="36"/>
      <c r="L180" s="39"/>
      <c r="M180" s="194"/>
      <c r="N180" s="195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186</v>
      </c>
      <c r="AU180" s="17" t="s">
        <v>81</v>
      </c>
    </row>
    <row r="181" spans="1:65" s="2" customFormat="1" ht="175.5">
      <c r="A181" s="34"/>
      <c r="B181" s="35"/>
      <c r="C181" s="36"/>
      <c r="D181" s="191" t="s">
        <v>188</v>
      </c>
      <c r="E181" s="36"/>
      <c r="F181" s="196" t="s">
        <v>316</v>
      </c>
      <c r="G181" s="36"/>
      <c r="H181" s="36"/>
      <c r="I181" s="193"/>
      <c r="J181" s="36"/>
      <c r="K181" s="36"/>
      <c r="L181" s="39"/>
      <c r="M181" s="194"/>
      <c r="N181" s="195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188</v>
      </c>
      <c r="AU181" s="17" t="s">
        <v>81</v>
      </c>
    </row>
    <row r="182" spans="1:65" s="2" customFormat="1" ht="19.5">
      <c r="A182" s="34"/>
      <c r="B182" s="35"/>
      <c r="C182" s="36"/>
      <c r="D182" s="191" t="s">
        <v>205</v>
      </c>
      <c r="E182" s="36"/>
      <c r="F182" s="196" t="s">
        <v>323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205</v>
      </c>
      <c r="AU182" s="17" t="s">
        <v>81</v>
      </c>
    </row>
    <row r="183" spans="1:65" s="13" customFormat="1" ht="11.25">
      <c r="B183" s="197"/>
      <c r="C183" s="198"/>
      <c r="D183" s="191" t="s">
        <v>214</v>
      </c>
      <c r="E183" s="199" t="s">
        <v>19</v>
      </c>
      <c r="F183" s="200" t="s">
        <v>1026</v>
      </c>
      <c r="G183" s="198"/>
      <c r="H183" s="201">
        <v>9.6000000000000002E-2</v>
      </c>
      <c r="I183" s="202"/>
      <c r="J183" s="198"/>
      <c r="K183" s="198"/>
      <c r="L183" s="203"/>
      <c r="M183" s="204"/>
      <c r="N183" s="205"/>
      <c r="O183" s="205"/>
      <c r="P183" s="205"/>
      <c r="Q183" s="205"/>
      <c r="R183" s="205"/>
      <c r="S183" s="205"/>
      <c r="T183" s="206"/>
      <c r="AT183" s="207" t="s">
        <v>214</v>
      </c>
      <c r="AU183" s="207" t="s">
        <v>81</v>
      </c>
      <c r="AV183" s="13" t="s">
        <v>81</v>
      </c>
      <c r="AW183" s="13" t="s">
        <v>34</v>
      </c>
      <c r="AX183" s="13" t="s">
        <v>72</v>
      </c>
      <c r="AY183" s="207" t="s">
        <v>177</v>
      </c>
    </row>
    <row r="184" spans="1:65" s="14" customFormat="1" ht="11.25">
      <c r="B184" s="208"/>
      <c r="C184" s="209"/>
      <c r="D184" s="191" t="s">
        <v>214</v>
      </c>
      <c r="E184" s="210" t="s">
        <v>19</v>
      </c>
      <c r="F184" s="211" t="s">
        <v>217</v>
      </c>
      <c r="G184" s="209"/>
      <c r="H184" s="212">
        <v>9.6000000000000002E-2</v>
      </c>
      <c r="I184" s="213"/>
      <c r="J184" s="209"/>
      <c r="K184" s="209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214</v>
      </c>
      <c r="AU184" s="218" t="s">
        <v>81</v>
      </c>
      <c r="AV184" s="14" t="s">
        <v>184</v>
      </c>
      <c r="AW184" s="14" t="s">
        <v>34</v>
      </c>
      <c r="AX184" s="14" t="s">
        <v>79</v>
      </c>
      <c r="AY184" s="218" t="s">
        <v>177</v>
      </c>
    </row>
    <row r="185" spans="1:65" s="2" customFormat="1" ht="24.2" customHeight="1">
      <c r="A185" s="34"/>
      <c r="B185" s="35"/>
      <c r="C185" s="178" t="s">
        <v>334</v>
      </c>
      <c r="D185" s="178" t="s">
        <v>179</v>
      </c>
      <c r="E185" s="179" t="s">
        <v>326</v>
      </c>
      <c r="F185" s="180" t="s">
        <v>327</v>
      </c>
      <c r="G185" s="181" t="s">
        <v>201</v>
      </c>
      <c r="H185" s="182">
        <v>84</v>
      </c>
      <c r="I185" s="183"/>
      <c r="J185" s="184">
        <f>ROUND(I185*H185,2)</f>
        <v>0</v>
      </c>
      <c r="K185" s="180" t="s">
        <v>183</v>
      </c>
      <c r="L185" s="39"/>
      <c r="M185" s="185" t="s">
        <v>19</v>
      </c>
      <c r="N185" s="186" t="s">
        <v>43</v>
      </c>
      <c r="O185" s="64"/>
      <c r="P185" s="187">
        <f>O185*H185</f>
        <v>0</v>
      </c>
      <c r="Q185" s="187">
        <v>2.459E-5</v>
      </c>
      <c r="R185" s="187">
        <f>Q185*H185</f>
        <v>2.0655600000000001E-3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184</v>
      </c>
      <c r="AT185" s="189" t="s">
        <v>179</v>
      </c>
      <c r="AU185" s="189" t="s">
        <v>81</v>
      </c>
      <c r="AY185" s="17" t="s">
        <v>177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7" t="s">
        <v>79</v>
      </c>
      <c r="BK185" s="190">
        <f>ROUND(I185*H185,2)</f>
        <v>0</v>
      </c>
      <c r="BL185" s="17" t="s">
        <v>184</v>
      </c>
      <c r="BM185" s="189" t="s">
        <v>1027</v>
      </c>
    </row>
    <row r="186" spans="1:65" s="2" customFormat="1" ht="19.5">
      <c r="A186" s="34"/>
      <c r="B186" s="35"/>
      <c r="C186" s="36"/>
      <c r="D186" s="191" t="s">
        <v>186</v>
      </c>
      <c r="E186" s="36"/>
      <c r="F186" s="192" t="s">
        <v>329</v>
      </c>
      <c r="G186" s="36"/>
      <c r="H186" s="36"/>
      <c r="I186" s="193"/>
      <c r="J186" s="36"/>
      <c r="K186" s="36"/>
      <c r="L186" s="39"/>
      <c r="M186" s="194"/>
      <c r="N186" s="195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186</v>
      </c>
      <c r="AU186" s="17" t="s">
        <v>81</v>
      </c>
    </row>
    <row r="187" spans="1:65" s="2" customFormat="1" ht="117">
      <c r="A187" s="34"/>
      <c r="B187" s="35"/>
      <c r="C187" s="36"/>
      <c r="D187" s="191" t="s">
        <v>188</v>
      </c>
      <c r="E187" s="36"/>
      <c r="F187" s="196" t="s">
        <v>330</v>
      </c>
      <c r="G187" s="36"/>
      <c r="H187" s="36"/>
      <c r="I187" s="193"/>
      <c r="J187" s="36"/>
      <c r="K187" s="36"/>
      <c r="L187" s="39"/>
      <c r="M187" s="194"/>
      <c r="N187" s="195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188</v>
      </c>
      <c r="AU187" s="17" t="s">
        <v>81</v>
      </c>
    </row>
    <row r="188" spans="1:65" s="2" customFormat="1" ht="29.25">
      <c r="A188" s="34"/>
      <c r="B188" s="35"/>
      <c r="C188" s="36"/>
      <c r="D188" s="191" t="s">
        <v>205</v>
      </c>
      <c r="E188" s="36"/>
      <c r="F188" s="196" t="s">
        <v>331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205</v>
      </c>
      <c r="AU188" s="17" t="s">
        <v>81</v>
      </c>
    </row>
    <row r="189" spans="1:65" s="13" customFormat="1" ht="11.25">
      <c r="B189" s="197"/>
      <c r="C189" s="198"/>
      <c r="D189" s="191" t="s">
        <v>214</v>
      </c>
      <c r="E189" s="199" t="s">
        <v>19</v>
      </c>
      <c r="F189" s="200" t="s">
        <v>1028</v>
      </c>
      <c r="G189" s="198"/>
      <c r="H189" s="201">
        <v>28</v>
      </c>
      <c r="I189" s="202"/>
      <c r="J189" s="198"/>
      <c r="K189" s="198"/>
      <c r="L189" s="203"/>
      <c r="M189" s="204"/>
      <c r="N189" s="205"/>
      <c r="O189" s="205"/>
      <c r="P189" s="205"/>
      <c r="Q189" s="205"/>
      <c r="R189" s="205"/>
      <c r="S189" s="205"/>
      <c r="T189" s="206"/>
      <c r="AT189" s="207" t="s">
        <v>214</v>
      </c>
      <c r="AU189" s="207" t="s">
        <v>81</v>
      </c>
      <c r="AV189" s="13" t="s">
        <v>81</v>
      </c>
      <c r="AW189" s="13" t="s">
        <v>34</v>
      </c>
      <c r="AX189" s="13" t="s">
        <v>72</v>
      </c>
      <c r="AY189" s="207" t="s">
        <v>177</v>
      </c>
    </row>
    <row r="190" spans="1:65" s="13" customFormat="1" ht="11.25">
      <c r="B190" s="197"/>
      <c r="C190" s="198"/>
      <c r="D190" s="191" t="s">
        <v>214</v>
      </c>
      <c r="E190" s="199" t="s">
        <v>19</v>
      </c>
      <c r="F190" s="200" t="s">
        <v>1029</v>
      </c>
      <c r="G190" s="198"/>
      <c r="H190" s="201">
        <v>56</v>
      </c>
      <c r="I190" s="202"/>
      <c r="J190" s="198"/>
      <c r="K190" s="198"/>
      <c r="L190" s="203"/>
      <c r="M190" s="204"/>
      <c r="N190" s="205"/>
      <c r="O190" s="205"/>
      <c r="P190" s="205"/>
      <c r="Q190" s="205"/>
      <c r="R190" s="205"/>
      <c r="S190" s="205"/>
      <c r="T190" s="206"/>
      <c r="AT190" s="207" t="s">
        <v>214</v>
      </c>
      <c r="AU190" s="207" t="s">
        <v>81</v>
      </c>
      <c r="AV190" s="13" t="s">
        <v>81</v>
      </c>
      <c r="AW190" s="13" t="s">
        <v>34</v>
      </c>
      <c r="AX190" s="13" t="s">
        <v>72</v>
      </c>
      <c r="AY190" s="207" t="s">
        <v>177</v>
      </c>
    </row>
    <row r="191" spans="1:65" s="14" customFormat="1" ht="11.25">
      <c r="B191" s="208"/>
      <c r="C191" s="209"/>
      <c r="D191" s="191" t="s">
        <v>214</v>
      </c>
      <c r="E191" s="210" t="s">
        <v>19</v>
      </c>
      <c r="F191" s="211" t="s">
        <v>217</v>
      </c>
      <c r="G191" s="209"/>
      <c r="H191" s="212">
        <v>84</v>
      </c>
      <c r="I191" s="213"/>
      <c r="J191" s="209"/>
      <c r="K191" s="209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214</v>
      </c>
      <c r="AU191" s="218" t="s">
        <v>81</v>
      </c>
      <c r="AV191" s="14" t="s">
        <v>184</v>
      </c>
      <c r="AW191" s="14" t="s">
        <v>34</v>
      </c>
      <c r="AX191" s="14" t="s">
        <v>79</v>
      </c>
      <c r="AY191" s="218" t="s">
        <v>177</v>
      </c>
    </row>
    <row r="192" spans="1:65" s="2" customFormat="1" ht="14.45" customHeight="1">
      <c r="A192" s="34"/>
      <c r="B192" s="35"/>
      <c r="C192" s="219" t="s">
        <v>340</v>
      </c>
      <c r="D192" s="219" t="s">
        <v>335</v>
      </c>
      <c r="E192" s="220" t="s">
        <v>336</v>
      </c>
      <c r="F192" s="221" t="s">
        <v>337</v>
      </c>
      <c r="G192" s="222" t="s">
        <v>201</v>
      </c>
      <c r="H192" s="223">
        <v>84</v>
      </c>
      <c r="I192" s="224"/>
      <c r="J192" s="225">
        <f>ROUND(I192*H192,2)</f>
        <v>0</v>
      </c>
      <c r="K192" s="221" t="s">
        <v>183</v>
      </c>
      <c r="L192" s="226"/>
      <c r="M192" s="227" t="s">
        <v>19</v>
      </c>
      <c r="N192" s="228" t="s">
        <v>43</v>
      </c>
      <c r="O192" s="64"/>
      <c r="P192" s="187">
        <f>O192*H192</f>
        <v>0</v>
      </c>
      <c r="Q192" s="187">
        <v>4.0000000000000003E-5</v>
      </c>
      <c r="R192" s="187">
        <f>Q192*H192</f>
        <v>3.3600000000000001E-3</v>
      </c>
      <c r="S192" s="187">
        <v>0</v>
      </c>
      <c r="T192" s="18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9" t="s">
        <v>229</v>
      </c>
      <c r="AT192" s="189" t="s">
        <v>335</v>
      </c>
      <c r="AU192" s="189" t="s">
        <v>81</v>
      </c>
      <c r="AY192" s="17" t="s">
        <v>177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7" t="s">
        <v>79</v>
      </c>
      <c r="BK192" s="190">
        <f>ROUND(I192*H192,2)</f>
        <v>0</v>
      </c>
      <c r="BL192" s="17" t="s">
        <v>184</v>
      </c>
      <c r="BM192" s="189" t="s">
        <v>1030</v>
      </c>
    </row>
    <row r="193" spans="1:65" s="2" customFormat="1" ht="11.25">
      <c r="A193" s="34"/>
      <c r="B193" s="35"/>
      <c r="C193" s="36"/>
      <c r="D193" s="191" t="s">
        <v>186</v>
      </c>
      <c r="E193" s="36"/>
      <c r="F193" s="192" t="s">
        <v>337</v>
      </c>
      <c r="G193" s="36"/>
      <c r="H193" s="36"/>
      <c r="I193" s="193"/>
      <c r="J193" s="36"/>
      <c r="K193" s="36"/>
      <c r="L193" s="39"/>
      <c r="M193" s="194"/>
      <c r="N193" s="195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186</v>
      </c>
      <c r="AU193" s="17" t="s">
        <v>81</v>
      </c>
    </row>
    <row r="194" spans="1:65" s="12" customFormat="1" ht="22.9" customHeight="1">
      <c r="B194" s="162"/>
      <c r="C194" s="163"/>
      <c r="D194" s="164" t="s">
        <v>71</v>
      </c>
      <c r="E194" s="176" t="s">
        <v>184</v>
      </c>
      <c r="F194" s="176" t="s">
        <v>339</v>
      </c>
      <c r="G194" s="163"/>
      <c r="H194" s="163"/>
      <c r="I194" s="166"/>
      <c r="J194" s="177">
        <f>BK194</f>
        <v>0</v>
      </c>
      <c r="K194" s="163"/>
      <c r="L194" s="168"/>
      <c r="M194" s="169"/>
      <c r="N194" s="170"/>
      <c r="O194" s="170"/>
      <c r="P194" s="171">
        <f>SUM(P195:P248)</f>
        <v>0</v>
      </c>
      <c r="Q194" s="170"/>
      <c r="R194" s="171">
        <f>SUM(R195:R248)</f>
        <v>102.25108274999999</v>
      </c>
      <c r="S194" s="170"/>
      <c r="T194" s="172">
        <f>SUM(T195:T248)</f>
        <v>24.391500000000001</v>
      </c>
      <c r="AR194" s="173" t="s">
        <v>79</v>
      </c>
      <c r="AT194" s="174" t="s">
        <v>71</v>
      </c>
      <c r="AU194" s="174" t="s">
        <v>79</v>
      </c>
      <c r="AY194" s="173" t="s">
        <v>177</v>
      </c>
      <c r="BK194" s="175">
        <f>SUM(BK195:BK248)</f>
        <v>0</v>
      </c>
    </row>
    <row r="195" spans="1:65" s="2" customFormat="1" ht="24.2" customHeight="1">
      <c r="A195" s="34"/>
      <c r="B195" s="35"/>
      <c r="C195" s="178" t="s">
        <v>348</v>
      </c>
      <c r="D195" s="178" t="s">
        <v>179</v>
      </c>
      <c r="E195" s="179" t="s">
        <v>341</v>
      </c>
      <c r="F195" s="180" t="s">
        <v>342</v>
      </c>
      <c r="G195" s="181" t="s">
        <v>210</v>
      </c>
      <c r="H195" s="182">
        <v>11.063000000000001</v>
      </c>
      <c r="I195" s="183"/>
      <c r="J195" s="184">
        <f>ROUND(I195*H195,2)</f>
        <v>0</v>
      </c>
      <c r="K195" s="180" t="s">
        <v>183</v>
      </c>
      <c r="L195" s="39"/>
      <c r="M195" s="185" t="s">
        <v>19</v>
      </c>
      <c r="N195" s="186" t="s">
        <v>43</v>
      </c>
      <c r="O195" s="64"/>
      <c r="P195" s="187">
        <f>O195*H195</f>
        <v>0</v>
      </c>
      <c r="Q195" s="187">
        <v>0</v>
      </c>
      <c r="R195" s="187">
        <f>Q195*H195</f>
        <v>0</v>
      </c>
      <c r="S195" s="187">
        <v>1.8</v>
      </c>
      <c r="T195" s="188">
        <f>S195*H195</f>
        <v>19.913400000000003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184</v>
      </c>
      <c r="AT195" s="189" t="s">
        <v>179</v>
      </c>
      <c r="AU195" s="189" t="s">
        <v>81</v>
      </c>
      <c r="AY195" s="17" t="s">
        <v>177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17" t="s">
        <v>79</v>
      </c>
      <c r="BK195" s="190">
        <f>ROUND(I195*H195,2)</f>
        <v>0</v>
      </c>
      <c r="BL195" s="17" t="s">
        <v>184</v>
      </c>
      <c r="BM195" s="189" t="s">
        <v>1031</v>
      </c>
    </row>
    <row r="196" spans="1:65" s="2" customFormat="1" ht="29.25">
      <c r="A196" s="34"/>
      <c r="B196" s="35"/>
      <c r="C196" s="36"/>
      <c r="D196" s="191" t="s">
        <v>186</v>
      </c>
      <c r="E196" s="36"/>
      <c r="F196" s="192" t="s">
        <v>344</v>
      </c>
      <c r="G196" s="36"/>
      <c r="H196" s="36"/>
      <c r="I196" s="193"/>
      <c r="J196" s="36"/>
      <c r="K196" s="36"/>
      <c r="L196" s="39"/>
      <c r="M196" s="194"/>
      <c r="N196" s="195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186</v>
      </c>
      <c r="AU196" s="17" t="s">
        <v>81</v>
      </c>
    </row>
    <row r="197" spans="1:65" s="2" customFormat="1" ht="409.5">
      <c r="A197" s="34"/>
      <c r="B197" s="35"/>
      <c r="C197" s="36"/>
      <c r="D197" s="191" t="s">
        <v>188</v>
      </c>
      <c r="E197" s="36"/>
      <c r="F197" s="196" t="s">
        <v>345</v>
      </c>
      <c r="G197" s="36"/>
      <c r="H197" s="36"/>
      <c r="I197" s="193"/>
      <c r="J197" s="36"/>
      <c r="K197" s="36"/>
      <c r="L197" s="39"/>
      <c r="M197" s="194"/>
      <c r="N197" s="195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188</v>
      </c>
      <c r="AU197" s="17" t="s">
        <v>81</v>
      </c>
    </row>
    <row r="198" spans="1:65" s="2" customFormat="1" ht="19.5">
      <c r="A198" s="34"/>
      <c r="B198" s="35"/>
      <c r="C198" s="36"/>
      <c r="D198" s="191" t="s">
        <v>205</v>
      </c>
      <c r="E198" s="36"/>
      <c r="F198" s="196" t="s">
        <v>1032</v>
      </c>
      <c r="G198" s="36"/>
      <c r="H198" s="36"/>
      <c r="I198" s="193"/>
      <c r="J198" s="36"/>
      <c r="K198" s="36"/>
      <c r="L198" s="39"/>
      <c r="M198" s="194"/>
      <c r="N198" s="195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205</v>
      </c>
      <c r="AU198" s="17" t="s">
        <v>81</v>
      </c>
    </row>
    <row r="199" spans="1:65" s="13" customFormat="1" ht="11.25">
      <c r="B199" s="197"/>
      <c r="C199" s="198"/>
      <c r="D199" s="191" t="s">
        <v>214</v>
      </c>
      <c r="E199" s="199" t="s">
        <v>19</v>
      </c>
      <c r="F199" s="200" t="s">
        <v>1033</v>
      </c>
      <c r="G199" s="198"/>
      <c r="H199" s="201">
        <v>3.75</v>
      </c>
      <c r="I199" s="202"/>
      <c r="J199" s="198"/>
      <c r="K199" s="198"/>
      <c r="L199" s="203"/>
      <c r="M199" s="204"/>
      <c r="N199" s="205"/>
      <c r="O199" s="205"/>
      <c r="P199" s="205"/>
      <c r="Q199" s="205"/>
      <c r="R199" s="205"/>
      <c r="S199" s="205"/>
      <c r="T199" s="206"/>
      <c r="AT199" s="207" t="s">
        <v>214</v>
      </c>
      <c r="AU199" s="207" t="s">
        <v>81</v>
      </c>
      <c r="AV199" s="13" t="s">
        <v>81</v>
      </c>
      <c r="AW199" s="13" t="s">
        <v>34</v>
      </c>
      <c r="AX199" s="13" t="s">
        <v>72</v>
      </c>
      <c r="AY199" s="207" t="s">
        <v>177</v>
      </c>
    </row>
    <row r="200" spans="1:65" s="13" customFormat="1" ht="11.25">
      <c r="B200" s="197"/>
      <c r="C200" s="198"/>
      <c r="D200" s="191" t="s">
        <v>214</v>
      </c>
      <c r="E200" s="199" t="s">
        <v>19</v>
      </c>
      <c r="F200" s="200" t="s">
        <v>1034</v>
      </c>
      <c r="G200" s="198"/>
      <c r="H200" s="201">
        <v>7.3129999999999997</v>
      </c>
      <c r="I200" s="202"/>
      <c r="J200" s="198"/>
      <c r="K200" s="198"/>
      <c r="L200" s="203"/>
      <c r="M200" s="204"/>
      <c r="N200" s="205"/>
      <c r="O200" s="205"/>
      <c r="P200" s="205"/>
      <c r="Q200" s="205"/>
      <c r="R200" s="205"/>
      <c r="S200" s="205"/>
      <c r="T200" s="206"/>
      <c r="AT200" s="207" t="s">
        <v>214</v>
      </c>
      <c r="AU200" s="207" t="s">
        <v>81</v>
      </c>
      <c r="AV200" s="13" t="s">
        <v>81</v>
      </c>
      <c r="AW200" s="13" t="s">
        <v>34</v>
      </c>
      <c r="AX200" s="13" t="s">
        <v>72</v>
      </c>
      <c r="AY200" s="207" t="s">
        <v>177</v>
      </c>
    </row>
    <row r="201" spans="1:65" s="14" customFormat="1" ht="11.25">
      <c r="B201" s="208"/>
      <c r="C201" s="209"/>
      <c r="D201" s="191" t="s">
        <v>214</v>
      </c>
      <c r="E201" s="210" t="s">
        <v>19</v>
      </c>
      <c r="F201" s="211" t="s">
        <v>217</v>
      </c>
      <c r="G201" s="209"/>
      <c r="H201" s="212">
        <v>11.063000000000001</v>
      </c>
      <c r="I201" s="213"/>
      <c r="J201" s="209"/>
      <c r="K201" s="209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214</v>
      </c>
      <c r="AU201" s="218" t="s">
        <v>81</v>
      </c>
      <c r="AV201" s="14" t="s">
        <v>184</v>
      </c>
      <c r="AW201" s="14" t="s">
        <v>34</v>
      </c>
      <c r="AX201" s="14" t="s">
        <v>79</v>
      </c>
      <c r="AY201" s="218" t="s">
        <v>177</v>
      </c>
    </row>
    <row r="202" spans="1:65" s="2" customFormat="1" ht="24.2" customHeight="1">
      <c r="A202" s="34"/>
      <c r="B202" s="35"/>
      <c r="C202" s="178" t="s">
        <v>354</v>
      </c>
      <c r="D202" s="178" t="s">
        <v>179</v>
      </c>
      <c r="E202" s="179" t="s">
        <v>349</v>
      </c>
      <c r="F202" s="180" t="s">
        <v>350</v>
      </c>
      <c r="G202" s="181" t="s">
        <v>210</v>
      </c>
      <c r="H202" s="182">
        <v>11.063000000000001</v>
      </c>
      <c r="I202" s="183"/>
      <c r="J202" s="184">
        <f>ROUND(I202*H202,2)</f>
        <v>0</v>
      </c>
      <c r="K202" s="180" t="s">
        <v>183</v>
      </c>
      <c r="L202" s="39"/>
      <c r="M202" s="185" t="s">
        <v>19</v>
      </c>
      <c r="N202" s="186" t="s">
        <v>43</v>
      </c>
      <c r="O202" s="64"/>
      <c r="P202" s="187">
        <f>O202*H202</f>
        <v>0</v>
      </c>
      <c r="Q202" s="187">
        <v>0.4</v>
      </c>
      <c r="R202" s="187">
        <f>Q202*H202</f>
        <v>4.4252000000000002</v>
      </c>
      <c r="S202" s="187">
        <v>0</v>
      </c>
      <c r="T202" s="18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9" t="s">
        <v>184</v>
      </c>
      <c r="AT202" s="189" t="s">
        <v>179</v>
      </c>
      <c r="AU202" s="189" t="s">
        <v>81</v>
      </c>
      <c r="AY202" s="17" t="s">
        <v>177</v>
      </c>
      <c r="BE202" s="190">
        <f>IF(N202="základní",J202,0)</f>
        <v>0</v>
      </c>
      <c r="BF202" s="190">
        <f>IF(N202="snížená",J202,0)</f>
        <v>0</v>
      </c>
      <c r="BG202" s="190">
        <f>IF(N202="zákl. přenesená",J202,0)</f>
        <v>0</v>
      </c>
      <c r="BH202" s="190">
        <f>IF(N202="sníž. přenesená",J202,0)</f>
        <v>0</v>
      </c>
      <c r="BI202" s="190">
        <f>IF(N202="nulová",J202,0)</f>
        <v>0</v>
      </c>
      <c r="BJ202" s="17" t="s">
        <v>79</v>
      </c>
      <c r="BK202" s="190">
        <f>ROUND(I202*H202,2)</f>
        <v>0</v>
      </c>
      <c r="BL202" s="17" t="s">
        <v>184</v>
      </c>
      <c r="BM202" s="189" t="s">
        <v>1035</v>
      </c>
    </row>
    <row r="203" spans="1:65" s="2" customFormat="1" ht="29.25">
      <c r="A203" s="34"/>
      <c r="B203" s="35"/>
      <c r="C203" s="36"/>
      <c r="D203" s="191" t="s">
        <v>186</v>
      </c>
      <c r="E203" s="36"/>
      <c r="F203" s="192" t="s">
        <v>352</v>
      </c>
      <c r="G203" s="36"/>
      <c r="H203" s="36"/>
      <c r="I203" s="193"/>
      <c r="J203" s="36"/>
      <c r="K203" s="36"/>
      <c r="L203" s="39"/>
      <c r="M203" s="194"/>
      <c r="N203" s="195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186</v>
      </c>
      <c r="AU203" s="17" t="s">
        <v>81</v>
      </c>
    </row>
    <row r="204" spans="1:65" s="2" customFormat="1" ht="156">
      <c r="A204" s="34"/>
      <c r="B204" s="35"/>
      <c r="C204" s="36"/>
      <c r="D204" s="191" t="s">
        <v>188</v>
      </c>
      <c r="E204" s="36"/>
      <c r="F204" s="196" t="s">
        <v>353</v>
      </c>
      <c r="G204" s="36"/>
      <c r="H204" s="36"/>
      <c r="I204" s="193"/>
      <c r="J204" s="36"/>
      <c r="K204" s="36"/>
      <c r="L204" s="39"/>
      <c r="M204" s="194"/>
      <c r="N204" s="195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188</v>
      </c>
      <c r="AU204" s="17" t="s">
        <v>81</v>
      </c>
    </row>
    <row r="205" spans="1:65" s="2" customFormat="1" ht="24.2" customHeight="1">
      <c r="A205" s="34"/>
      <c r="B205" s="35"/>
      <c r="C205" s="178" t="s">
        <v>360</v>
      </c>
      <c r="D205" s="178" t="s">
        <v>179</v>
      </c>
      <c r="E205" s="179" t="s">
        <v>355</v>
      </c>
      <c r="F205" s="180" t="s">
        <v>356</v>
      </c>
      <c r="G205" s="181" t="s">
        <v>210</v>
      </c>
      <c r="H205" s="182">
        <v>11.063000000000001</v>
      </c>
      <c r="I205" s="183"/>
      <c r="J205" s="184">
        <f>ROUND(I205*H205,2)</f>
        <v>0</v>
      </c>
      <c r="K205" s="180" t="s">
        <v>183</v>
      </c>
      <c r="L205" s="39"/>
      <c r="M205" s="185" t="s">
        <v>19</v>
      </c>
      <c r="N205" s="186" t="s">
        <v>43</v>
      </c>
      <c r="O205" s="64"/>
      <c r="P205" s="187">
        <f>O205*H205</f>
        <v>0</v>
      </c>
      <c r="Q205" s="187">
        <v>0</v>
      </c>
      <c r="R205" s="187">
        <f>Q205*H205</f>
        <v>0</v>
      </c>
      <c r="S205" s="187">
        <v>0</v>
      </c>
      <c r="T205" s="18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9" t="s">
        <v>184</v>
      </c>
      <c r="AT205" s="189" t="s">
        <v>179</v>
      </c>
      <c r="AU205" s="189" t="s">
        <v>81</v>
      </c>
      <c r="AY205" s="17" t="s">
        <v>177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17" t="s">
        <v>79</v>
      </c>
      <c r="BK205" s="190">
        <f>ROUND(I205*H205,2)</f>
        <v>0</v>
      </c>
      <c r="BL205" s="17" t="s">
        <v>184</v>
      </c>
      <c r="BM205" s="189" t="s">
        <v>1036</v>
      </c>
    </row>
    <row r="206" spans="1:65" s="2" customFormat="1" ht="29.25">
      <c r="A206" s="34"/>
      <c r="B206" s="35"/>
      <c r="C206" s="36"/>
      <c r="D206" s="191" t="s">
        <v>186</v>
      </c>
      <c r="E206" s="36"/>
      <c r="F206" s="192" t="s">
        <v>358</v>
      </c>
      <c r="G206" s="36"/>
      <c r="H206" s="36"/>
      <c r="I206" s="193"/>
      <c r="J206" s="36"/>
      <c r="K206" s="36"/>
      <c r="L206" s="39"/>
      <c r="M206" s="194"/>
      <c r="N206" s="195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186</v>
      </c>
      <c r="AU206" s="17" t="s">
        <v>81</v>
      </c>
    </row>
    <row r="207" spans="1:65" s="2" customFormat="1" ht="146.25">
      <c r="A207" s="34"/>
      <c r="B207" s="35"/>
      <c r="C207" s="36"/>
      <c r="D207" s="191" t="s">
        <v>188</v>
      </c>
      <c r="E207" s="36"/>
      <c r="F207" s="196" t="s">
        <v>359</v>
      </c>
      <c r="G207" s="36"/>
      <c r="H207" s="36"/>
      <c r="I207" s="193"/>
      <c r="J207" s="36"/>
      <c r="K207" s="36"/>
      <c r="L207" s="39"/>
      <c r="M207" s="194"/>
      <c r="N207" s="195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188</v>
      </c>
      <c r="AU207" s="17" t="s">
        <v>81</v>
      </c>
    </row>
    <row r="208" spans="1:65" s="2" customFormat="1" ht="24.2" customHeight="1">
      <c r="A208" s="34"/>
      <c r="B208" s="35"/>
      <c r="C208" s="178" t="s">
        <v>366</v>
      </c>
      <c r="D208" s="178" t="s">
        <v>179</v>
      </c>
      <c r="E208" s="179" t="s">
        <v>361</v>
      </c>
      <c r="F208" s="180" t="s">
        <v>362</v>
      </c>
      <c r="G208" s="181" t="s">
        <v>210</v>
      </c>
      <c r="H208" s="182">
        <v>11.063000000000001</v>
      </c>
      <c r="I208" s="183"/>
      <c r="J208" s="184">
        <f>ROUND(I208*H208,2)</f>
        <v>0</v>
      </c>
      <c r="K208" s="180" t="s">
        <v>183</v>
      </c>
      <c r="L208" s="39"/>
      <c r="M208" s="185" t="s">
        <v>19</v>
      </c>
      <c r="N208" s="186" t="s">
        <v>43</v>
      </c>
      <c r="O208" s="64"/>
      <c r="P208" s="187">
        <f>O208*H208</f>
        <v>0</v>
      </c>
      <c r="Q208" s="187">
        <v>0</v>
      </c>
      <c r="R208" s="187">
        <f>Q208*H208</f>
        <v>0</v>
      </c>
      <c r="S208" s="187">
        <v>0</v>
      </c>
      <c r="T208" s="18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184</v>
      </c>
      <c r="AT208" s="189" t="s">
        <v>179</v>
      </c>
      <c r="AU208" s="189" t="s">
        <v>81</v>
      </c>
      <c r="AY208" s="17" t="s">
        <v>177</v>
      </c>
      <c r="BE208" s="190">
        <f>IF(N208="základní",J208,0)</f>
        <v>0</v>
      </c>
      <c r="BF208" s="190">
        <f>IF(N208="snížená",J208,0)</f>
        <v>0</v>
      </c>
      <c r="BG208" s="190">
        <f>IF(N208="zákl. přenesená",J208,0)</f>
        <v>0</v>
      </c>
      <c r="BH208" s="190">
        <f>IF(N208="sníž. přenesená",J208,0)</f>
        <v>0</v>
      </c>
      <c r="BI208" s="190">
        <f>IF(N208="nulová",J208,0)</f>
        <v>0</v>
      </c>
      <c r="BJ208" s="17" t="s">
        <v>79</v>
      </c>
      <c r="BK208" s="190">
        <f>ROUND(I208*H208,2)</f>
        <v>0</v>
      </c>
      <c r="BL208" s="17" t="s">
        <v>184</v>
      </c>
      <c r="BM208" s="189" t="s">
        <v>1037</v>
      </c>
    </row>
    <row r="209" spans="1:65" s="2" customFormat="1" ht="19.5">
      <c r="A209" s="34"/>
      <c r="B209" s="35"/>
      <c r="C209" s="36"/>
      <c r="D209" s="191" t="s">
        <v>186</v>
      </c>
      <c r="E209" s="36"/>
      <c r="F209" s="192" t="s">
        <v>364</v>
      </c>
      <c r="G209" s="36"/>
      <c r="H209" s="36"/>
      <c r="I209" s="193"/>
      <c r="J209" s="36"/>
      <c r="K209" s="36"/>
      <c r="L209" s="39"/>
      <c r="M209" s="194"/>
      <c r="N209" s="195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186</v>
      </c>
      <c r="AU209" s="17" t="s">
        <v>81</v>
      </c>
    </row>
    <row r="210" spans="1:65" s="2" customFormat="1" ht="58.5">
      <c r="A210" s="34"/>
      <c r="B210" s="35"/>
      <c r="C210" s="36"/>
      <c r="D210" s="191" t="s">
        <v>188</v>
      </c>
      <c r="E210" s="36"/>
      <c r="F210" s="196" t="s">
        <v>365</v>
      </c>
      <c r="G210" s="36"/>
      <c r="H210" s="36"/>
      <c r="I210" s="193"/>
      <c r="J210" s="36"/>
      <c r="K210" s="36"/>
      <c r="L210" s="39"/>
      <c r="M210" s="194"/>
      <c r="N210" s="195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188</v>
      </c>
      <c r="AU210" s="17" t="s">
        <v>81</v>
      </c>
    </row>
    <row r="211" spans="1:65" s="2" customFormat="1" ht="24.2" customHeight="1">
      <c r="A211" s="34"/>
      <c r="B211" s="35"/>
      <c r="C211" s="178" t="s">
        <v>374</v>
      </c>
      <c r="D211" s="178" t="s">
        <v>179</v>
      </c>
      <c r="E211" s="179" t="s">
        <v>367</v>
      </c>
      <c r="F211" s="180" t="s">
        <v>368</v>
      </c>
      <c r="G211" s="181" t="s">
        <v>182</v>
      </c>
      <c r="H211" s="182">
        <v>44.25</v>
      </c>
      <c r="I211" s="183"/>
      <c r="J211" s="184">
        <f>ROUND(I211*H211,2)</f>
        <v>0</v>
      </c>
      <c r="K211" s="180" t="s">
        <v>183</v>
      </c>
      <c r="L211" s="39"/>
      <c r="M211" s="185" t="s">
        <v>19</v>
      </c>
      <c r="N211" s="186" t="s">
        <v>43</v>
      </c>
      <c r="O211" s="64"/>
      <c r="P211" s="187">
        <f>O211*H211</f>
        <v>0</v>
      </c>
      <c r="Q211" s="187">
        <v>0.18729699999999999</v>
      </c>
      <c r="R211" s="187">
        <f>Q211*H211</f>
        <v>8.2878922499999987</v>
      </c>
      <c r="S211" s="187">
        <v>0</v>
      </c>
      <c r="T211" s="18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184</v>
      </c>
      <c r="AT211" s="189" t="s">
        <v>179</v>
      </c>
      <c r="AU211" s="189" t="s">
        <v>81</v>
      </c>
      <c r="AY211" s="17" t="s">
        <v>177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7" t="s">
        <v>79</v>
      </c>
      <c r="BK211" s="190">
        <f>ROUND(I211*H211,2)</f>
        <v>0</v>
      </c>
      <c r="BL211" s="17" t="s">
        <v>184</v>
      </c>
      <c r="BM211" s="189" t="s">
        <v>1038</v>
      </c>
    </row>
    <row r="212" spans="1:65" s="2" customFormat="1" ht="19.5">
      <c r="A212" s="34"/>
      <c r="B212" s="35"/>
      <c r="C212" s="36"/>
      <c r="D212" s="191" t="s">
        <v>186</v>
      </c>
      <c r="E212" s="36"/>
      <c r="F212" s="192" t="s">
        <v>370</v>
      </c>
      <c r="G212" s="36"/>
      <c r="H212" s="36"/>
      <c r="I212" s="193"/>
      <c r="J212" s="36"/>
      <c r="K212" s="36"/>
      <c r="L212" s="39"/>
      <c r="M212" s="194"/>
      <c r="N212" s="195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186</v>
      </c>
      <c r="AU212" s="17" t="s">
        <v>81</v>
      </c>
    </row>
    <row r="213" spans="1:65" s="2" customFormat="1" ht="48.75">
      <c r="A213" s="34"/>
      <c r="B213" s="35"/>
      <c r="C213" s="36"/>
      <c r="D213" s="191" t="s">
        <v>188</v>
      </c>
      <c r="E213" s="36"/>
      <c r="F213" s="196" t="s">
        <v>371</v>
      </c>
      <c r="G213" s="36"/>
      <c r="H213" s="36"/>
      <c r="I213" s="193"/>
      <c r="J213" s="36"/>
      <c r="K213" s="36"/>
      <c r="L213" s="39"/>
      <c r="M213" s="194"/>
      <c r="N213" s="195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188</v>
      </c>
      <c r="AU213" s="17" t="s">
        <v>81</v>
      </c>
    </row>
    <row r="214" spans="1:65" s="2" customFormat="1" ht="19.5">
      <c r="A214" s="34"/>
      <c r="B214" s="35"/>
      <c r="C214" s="36"/>
      <c r="D214" s="191" t="s">
        <v>205</v>
      </c>
      <c r="E214" s="36"/>
      <c r="F214" s="196" t="s">
        <v>372</v>
      </c>
      <c r="G214" s="36"/>
      <c r="H214" s="36"/>
      <c r="I214" s="193"/>
      <c r="J214" s="36"/>
      <c r="K214" s="36"/>
      <c r="L214" s="39"/>
      <c r="M214" s="194"/>
      <c r="N214" s="195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205</v>
      </c>
      <c r="AU214" s="17" t="s">
        <v>81</v>
      </c>
    </row>
    <row r="215" spans="1:65" s="13" customFormat="1" ht="11.25">
      <c r="B215" s="197"/>
      <c r="C215" s="198"/>
      <c r="D215" s="191" t="s">
        <v>214</v>
      </c>
      <c r="E215" s="199" t="s">
        <v>19</v>
      </c>
      <c r="F215" s="200" t="s">
        <v>1039</v>
      </c>
      <c r="G215" s="198"/>
      <c r="H215" s="201">
        <v>15</v>
      </c>
      <c r="I215" s="202"/>
      <c r="J215" s="198"/>
      <c r="K215" s="198"/>
      <c r="L215" s="203"/>
      <c r="M215" s="204"/>
      <c r="N215" s="205"/>
      <c r="O215" s="205"/>
      <c r="P215" s="205"/>
      <c r="Q215" s="205"/>
      <c r="R215" s="205"/>
      <c r="S215" s="205"/>
      <c r="T215" s="206"/>
      <c r="AT215" s="207" t="s">
        <v>214</v>
      </c>
      <c r="AU215" s="207" t="s">
        <v>81</v>
      </c>
      <c r="AV215" s="13" t="s">
        <v>81</v>
      </c>
      <c r="AW215" s="13" t="s">
        <v>34</v>
      </c>
      <c r="AX215" s="13" t="s">
        <v>72</v>
      </c>
      <c r="AY215" s="207" t="s">
        <v>177</v>
      </c>
    </row>
    <row r="216" spans="1:65" s="13" customFormat="1" ht="11.25">
      <c r="B216" s="197"/>
      <c r="C216" s="198"/>
      <c r="D216" s="191" t="s">
        <v>214</v>
      </c>
      <c r="E216" s="199" t="s">
        <v>19</v>
      </c>
      <c r="F216" s="200" t="s">
        <v>1040</v>
      </c>
      <c r="G216" s="198"/>
      <c r="H216" s="201">
        <v>29.25</v>
      </c>
      <c r="I216" s="202"/>
      <c r="J216" s="198"/>
      <c r="K216" s="198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214</v>
      </c>
      <c r="AU216" s="207" t="s">
        <v>81</v>
      </c>
      <c r="AV216" s="13" t="s">
        <v>81</v>
      </c>
      <c r="AW216" s="13" t="s">
        <v>34</v>
      </c>
      <c r="AX216" s="13" t="s">
        <v>72</v>
      </c>
      <c r="AY216" s="207" t="s">
        <v>177</v>
      </c>
    </row>
    <row r="217" spans="1:65" s="14" customFormat="1" ht="11.25">
      <c r="B217" s="208"/>
      <c r="C217" s="209"/>
      <c r="D217" s="191" t="s">
        <v>214</v>
      </c>
      <c r="E217" s="210" t="s">
        <v>19</v>
      </c>
      <c r="F217" s="211" t="s">
        <v>217</v>
      </c>
      <c r="G217" s="209"/>
      <c r="H217" s="212">
        <v>44.25</v>
      </c>
      <c r="I217" s="213"/>
      <c r="J217" s="209"/>
      <c r="K217" s="209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214</v>
      </c>
      <c r="AU217" s="218" t="s">
        <v>81</v>
      </c>
      <c r="AV217" s="14" t="s">
        <v>184</v>
      </c>
      <c r="AW217" s="14" t="s">
        <v>34</v>
      </c>
      <c r="AX217" s="14" t="s">
        <v>79</v>
      </c>
      <c r="AY217" s="218" t="s">
        <v>177</v>
      </c>
    </row>
    <row r="218" spans="1:65" s="2" customFormat="1" ht="14.45" customHeight="1">
      <c r="A218" s="34"/>
      <c r="B218" s="35"/>
      <c r="C218" s="178" t="s">
        <v>1041</v>
      </c>
      <c r="D218" s="178" t="s">
        <v>179</v>
      </c>
      <c r="E218" s="179" t="s">
        <v>389</v>
      </c>
      <c r="F218" s="180" t="s">
        <v>390</v>
      </c>
      <c r="G218" s="181" t="s">
        <v>182</v>
      </c>
      <c r="H218" s="182">
        <v>44.25</v>
      </c>
      <c r="I218" s="183"/>
      <c r="J218" s="184">
        <f>ROUND(I218*H218,2)</f>
        <v>0</v>
      </c>
      <c r="K218" s="180" t="s">
        <v>183</v>
      </c>
      <c r="L218" s="39"/>
      <c r="M218" s="185" t="s">
        <v>19</v>
      </c>
      <c r="N218" s="186" t="s">
        <v>43</v>
      </c>
      <c r="O218" s="64"/>
      <c r="P218" s="187">
        <f>O218*H218</f>
        <v>0</v>
      </c>
      <c r="Q218" s="187">
        <v>0.21251999999999999</v>
      </c>
      <c r="R218" s="187">
        <f>Q218*H218</f>
        <v>9.4040099999999995</v>
      </c>
      <c r="S218" s="187">
        <v>0</v>
      </c>
      <c r="T218" s="18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9" t="s">
        <v>184</v>
      </c>
      <c r="AT218" s="189" t="s">
        <v>179</v>
      </c>
      <c r="AU218" s="189" t="s">
        <v>81</v>
      </c>
      <c r="AY218" s="17" t="s">
        <v>177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7" t="s">
        <v>79</v>
      </c>
      <c r="BK218" s="190">
        <f>ROUND(I218*H218,2)</f>
        <v>0</v>
      </c>
      <c r="BL218" s="17" t="s">
        <v>184</v>
      </c>
      <c r="BM218" s="189" t="s">
        <v>1042</v>
      </c>
    </row>
    <row r="219" spans="1:65" s="2" customFormat="1" ht="11.25">
      <c r="A219" s="34"/>
      <c r="B219" s="35"/>
      <c r="C219" s="36"/>
      <c r="D219" s="191" t="s">
        <v>186</v>
      </c>
      <c r="E219" s="36"/>
      <c r="F219" s="192" t="s">
        <v>392</v>
      </c>
      <c r="G219" s="36"/>
      <c r="H219" s="36"/>
      <c r="I219" s="193"/>
      <c r="J219" s="36"/>
      <c r="K219" s="36"/>
      <c r="L219" s="39"/>
      <c r="M219" s="194"/>
      <c r="N219" s="195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186</v>
      </c>
      <c r="AU219" s="17" t="s">
        <v>81</v>
      </c>
    </row>
    <row r="220" spans="1:65" s="2" customFormat="1" ht="58.5">
      <c r="A220" s="34"/>
      <c r="B220" s="35"/>
      <c r="C220" s="36"/>
      <c r="D220" s="191" t="s">
        <v>188</v>
      </c>
      <c r="E220" s="36"/>
      <c r="F220" s="196" t="s">
        <v>393</v>
      </c>
      <c r="G220" s="36"/>
      <c r="H220" s="36"/>
      <c r="I220" s="193"/>
      <c r="J220" s="36"/>
      <c r="K220" s="36"/>
      <c r="L220" s="39"/>
      <c r="M220" s="194"/>
      <c r="N220" s="195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188</v>
      </c>
      <c r="AU220" s="17" t="s">
        <v>81</v>
      </c>
    </row>
    <row r="221" spans="1:65" s="2" customFormat="1" ht="24.2" customHeight="1">
      <c r="A221" s="34"/>
      <c r="B221" s="35"/>
      <c r="C221" s="178" t="s">
        <v>388</v>
      </c>
      <c r="D221" s="178" t="s">
        <v>179</v>
      </c>
      <c r="E221" s="179" t="s">
        <v>798</v>
      </c>
      <c r="F221" s="180" t="s">
        <v>799</v>
      </c>
      <c r="G221" s="181" t="s">
        <v>182</v>
      </c>
      <c r="H221" s="182">
        <v>12</v>
      </c>
      <c r="I221" s="183"/>
      <c r="J221" s="184">
        <f>ROUND(I221*H221,2)</f>
        <v>0</v>
      </c>
      <c r="K221" s="180" t="s">
        <v>183</v>
      </c>
      <c r="L221" s="39"/>
      <c r="M221" s="185" t="s">
        <v>19</v>
      </c>
      <c r="N221" s="186" t="s">
        <v>43</v>
      </c>
      <c r="O221" s="64"/>
      <c r="P221" s="187">
        <f>O221*H221</f>
        <v>0</v>
      </c>
      <c r="Q221" s="187">
        <v>0.4</v>
      </c>
      <c r="R221" s="187">
        <f>Q221*H221</f>
        <v>4.8000000000000007</v>
      </c>
      <c r="S221" s="187">
        <v>0</v>
      </c>
      <c r="T221" s="18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9" t="s">
        <v>184</v>
      </c>
      <c r="AT221" s="189" t="s">
        <v>179</v>
      </c>
      <c r="AU221" s="189" t="s">
        <v>81</v>
      </c>
      <c r="AY221" s="17" t="s">
        <v>177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7" t="s">
        <v>79</v>
      </c>
      <c r="BK221" s="190">
        <f>ROUND(I221*H221,2)</f>
        <v>0</v>
      </c>
      <c r="BL221" s="17" t="s">
        <v>184</v>
      </c>
      <c r="BM221" s="189" t="s">
        <v>1043</v>
      </c>
    </row>
    <row r="222" spans="1:65" s="2" customFormat="1" ht="19.5">
      <c r="A222" s="34"/>
      <c r="B222" s="35"/>
      <c r="C222" s="36"/>
      <c r="D222" s="191" t="s">
        <v>186</v>
      </c>
      <c r="E222" s="36"/>
      <c r="F222" s="192" t="s">
        <v>801</v>
      </c>
      <c r="G222" s="36"/>
      <c r="H222" s="36"/>
      <c r="I222" s="193"/>
      <c r="J222" s="36"/>
      <c r="K222" s="36"/>
      <c r="L222" s="39"/>
      <c r="M222" s="194"/>
      <c r="N222" s="195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186</v>
      </c>
      <c r="AU222" s="17" t="s">
        <v>81</v>
      </c>
    </row>
    <row r="223" spans="1:65" s="2" customFormat="1" ht="97.5">
      <c r="A223" s="34"/>
      <c r="B223" s="35"/>
      <c r="C223" s="36"/>
      <c r="D223" s="191" t="s">
        <v>188</v>
      </c>
      <c r="E223" s="36"/>
      <c r="F223" s="196" t="s">
        <v>802</v>
      </c>
      <c r="G223" s="36"/>
      <c r="H223" s="36"/>
      <c r="I223" s="193"/>
      <c r="J223" s="36"/>
      <c r="K223" s="36"/>
      <c r="L223" s="39"/>
      <c r="M223" s="194"/>
      <c r="N223" s="195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188</v>
      </c>
      <c r="AU223" s="17" t="s">
        <v>81</v>
      </c>
    </row>
    <row r="224" spans="1:65" s="2" customFormat="1" ht="19.5">
      <c r="A224" s="34"/>
      <c r="B224" s="35"/>
      <c r="C224" s="36"/>
      <c r="D224" s="191" t="s">
        <v>205</v>
      </c>
      <c r="E224" s="36"/>
      <c r="F224" s="196" t="s">
        <v>1044</v>
      </c>
      <c r="G224" s="36"/>
      <c r="H224" s="36"/>
      <c r="I224" s="193"/>
      <c r="J224" s="36"/>
      <c r="K224" s="36"/>
      <c r="L224" s="39"/>
      <c r="M224" s="194"/>
      <c r="N224" s="195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205</v>
      </c>
      <c r="AU224" s="17" t="s">
        <v>81</v>
      </c>
    </row>
    <row r="225" spans="1:65" s="13" customFormat="1" ht="11.25">
      <c r="B225" s="197"/>
      <c r="C225" s="198"/>
      <c r="D225" s="191" t="s">
        <v>214</v>
      </c>
      <c r="E225" s="199" t="s">
        <v>19</v>
      </c>
      <c r="F225" s="200" t="s">
        <v>1045</v>
      </c>
      <c r="G225" s="198"/>
      <c r="H225" s="201">
        <v>12</v>
      </c>
      <c r="I225" s="202"/>
      <c r="J225" s="198"/>
      <c r="K225" s="198"/>
      <c r="L225" s="203"/>
      <c r="M225" s="204"/>
      <c r="N225" s="205"/>
      <c r="O225" s="205"/>
      <c r="P225" s="205"/>
      <c r="Q225" s="205"/>
      <c r="R225" s="205"/>
      <c r="S225" s="205"/>
      <c r="T225" s="206"/>
      <c r="AT225" s="207" t="s">
        <v>214</v>
      </c>
      <c r="AU225" s="207" t="s">
        <v>81</v>
      </c>
      <c r="AV225" s="13" t="s">
        <v>81</v>
      </c>
      <c r="AW225" s="13" t="s">
        <v>34</v>
      </c>
      <c r="AX225" s="13" t="s">
        <v>72</v>
      </c>
      <c r="AY225" s="207" t="s">
        <v>177</v>
      </c>
    </row>
    <row r="226" spans="1:65" s="14" customFormat="1" ht="11.25">
      <c r="B226" s="208"/>
      <c r="C226" s="209"/>
      <c r="D226" s="191" t="s">
        <v>214</v>
      </c>
      <c r="E226" s="210" t="s">
        <v>19</v>
      </c>
      <c r="F226" s="211" t="s">
        <v>217</v>
      </c>
      <c r="G226" s="209"/>
      <c r="H226" s="212">
        <v>12</v>
      </c>
      <c r="I226" s="213"/>
      <c r="J226" s="209"/>
      <c r="K226" s="209"/>
      <c r="L226" s="214"/>
      <c r="M226" s="215"/>
      <c r="N226" s="216"/>
      <c r="O226" s="216"/>
      <c r="P226" s="216"/>
      <c r="Q226" s="216"/>
      <c r="R226" s="216"/>
      <c r="S226" s="216"/>
      <c r="T226" s="217"/>
      <c r="AT226" s="218" t="s">
        <v>214</v>
      </c>
      <c r="AU226" s="218" t="s">
        <v>81</v>
      </c>
      <c r="AV226" s="14" t="s">
        <v>184</v>
      </c>
      <c r="AW226" s="14" t="s">
        <v>34</v>
      </c>
      <c r="AX226" s="14" t="s">
        <v>79</v>
      </c>
      <c r="AY226" s="218" t="s">
        <v>177</v>
      </c>
    </row>
    <row r="227" spans="1:65" s="2" customFormat="1" ht="24.2" customHeight="1">
      <c r="A227" s="34"/>
      <c r="B227" s="35"/>
      <c r="C227" s="178" t="s">
        <v>394</v>
      </c>
      <c r="D227" s="178" t="s">
        <v>179</v>
      </c>
      <c r="E227" s="179" t="s">
        <v>820</v>
      </c>
      <c r="F227" s="180" t="s">
        <v>821</v>
      </c>
      <c r="G227" s="181" t="s">
        <v>182</v>
      </c>
      <c r="H227" s="182">
        <v>12</v>
      </c>
      <c r="I227" s="183"/>
      <c r="J227" s="184">
        <f>ROUND(I227*H227,2)</f>
        <v>0</v>
      </c>
      <c r="K227" s="180" t="s">
        <v>183</v>
      </c>
      <c r="L227" s="39"/>
      <c r="M227" s="185" t="s">
        <v>19</v>
      </c>
      <c r="N227" s="186" t="s">
        <v>43</v>
      </c>
      <c r="O227" s="64"/>
      <c r="P227" s="187">
        <f>O227*H227</f>
        <v>0</v>
      </c>
      <c r="Q227" s="187">
        <v>1.031199</v>
      </c>
      <c r="R227" s="187">
        <f>Q227*H227</f>
        <v>12.374388</v>
      </c>
      <c r="S227" s="187">
        <v>0</v>
      </c>
      <c r="T227" s="18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9" t="s">
        <v>184</v>
      </c>
      <c r="AT227" s="189" t="s">
        <v>179</v>
      </c>
      <c r="AU227" s="189" t="s">
        <v>81</v>
      </c>
      <c r="AY227" s="17" t="s">
        <v>177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7" t="s">
        <v>79</v>
      </c>
      <c r="BK227" s="190">
        <f>ROUND(I227*H227,2)</f>
        <v>0</v>
      </c>
      <c r="BL227" s="17" t="s">
        <v>184</v>
      </c>
      <c r="BM227" s="189" t="s">
        <v>1046</v>
      </c>
    </row>
    <row r="228" spans="1:65" s="2" customFormat="1" ht="29.25">
      <c r="A228" s="34"/>
      <c r="B228" s="35"/>
      <c r="C228" s="36"/>
      <c r="D228" s="191" t="s">
        <v>186</v>
      </c>
      <c r="E228" s="36"/>
      <c r="F228" s="192" t="s">
        <v>823</v>
      </c>
      <c r="G228" s="36"/>
      <c r="H228" s="36"/>
      <c r="I228" s="193"/>
      <c r="J228" s="36"/>
      <c r="K228" s="36"/>
      <c r="L228" s="39"/>
      <c r="M228" s="194"/>
      <c r="N228" s="195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186</v>
      </c>
      <c r="AU228" s="17" t="s">
        <v>81</v>
      </c>
    </row>
    <row r="229" spans="1:65" s="2" customFormat="1" ht="97.5">
      <c r="A229" s="34"/>
      <c r="B229" s="35"/>
      <c r="C229" s="36"/>
      <c r="D229" s="191" t="s">
        <v>188</v>
      </c>
      <c r="E229" s="36"/>
      <c r="F229" s="196" t="s">
        <v>399</v>
      </c>
      <c r="G229" s="36"/>
      <c r="H229" s="36"/>
      <c r="I229" s="193"/>
      <c r="J229" s="36"/>
      <c r="K229" s="36"/>
      <c r="L229" s="39"/>
      <c r="M229" s="194"/>
      <c r="N229" s="195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188</v>
      </c>
      <c r="AU229" s="17" t="s">
        <v>81</v>
      </c>
    </row>
    <row r="230" spans="1:65" s="2" customFormat="1" ht="19.5">
      <c r="A230" s="34"/>
      <c r="B230" s="35"/>
      <c r="C230" s="36"/>
      <c r="D230" s="191" t="s">
        <v>205</v>
      </c>
      <c r="E230" s="36"/>
      <c r="F230" s="196" t="s">
        <v>1047</v>
      </c>
      <c r="G230" s="36"/>
      <c r="H230" s="36"/>
      <c r="I230" s="193"/>
      <c r="J230" s="36"/>
      <c r="K230" s="36"/>
      <c r="L230" s="39"/>
      <c r="M230" s="194"/>
      <c r="N230" s="195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205</v>
      </c>
      <c r="AU230" s="17" t="s">
        <v>81</v>
      </c>
    </row>
    <row r="231" spans="1:65" s="13" customFormat="1" ht="11.25">
      <c r="B231" s="197"/>
      <c r="C231" s="198"/>
      <c r="D231" s="191" t="s">
        <v>214</v>
      </c>
      <c r="E231" s="199" t="s">
        <v>19</v>
      </c>
      <c r="F231" s="200" t="s">
        <v>1045</v>
      </c>
      <c r="G231" s="198"/>
      <c r="H231" s="201">
        <v>12</v>
      </c>
      <c r="I231" s="202"/>
      <c r="J231" s="198"/>
      <c r="K231" s="198"/>
      <c r="L231" s="203"/>
      <c r="M231" s="204"/>
      <c r="N231" s="205"/>
      <c r="O231" s="205"/>
      <c r="P231" s="205"/>
      <c r="Q231" s="205"/>
      <c r="R231" s="205"/>
      <c r="S231" s="205"/>
      <c r="T231" s="206"/>
      <c r="AT231" s="207" t="s">
        <v>214</v>
      </c>
      <c r="AU231" s="207" t="s">
        <v>81</v>
      </c>
      <c r="AV231" s="13" t="s">
        <v>81</v>
      </c>
      <c r="AW231" s="13" t="s">
        <v>34</v>
      </c>
      <c r="AX231" s="13" t="s">
        <v>72</v>
      </c>
      <c r="AY231" s="207" t="s">
        <v>177</v>
      </c>
    </row>
    <row r="232" spans="1:65" s="14" customFormat="1" ht="11.25">
      <c r="B232" s="208"/>
      <c r="C232" s="209"/>
      <c r="D232" s="191" t="s">
        <v>214</v>
      </c>
      <c r="E232" s="210" t="s">
        <v>19</v>
      </c>
      <c r="F232" s="211" t="s">
        <v>217</v>
      </c>
      <c r="G232" s="209"/>
      <c r="H232" s="212">
        <v>12</v>
      </c>
      <c r="I232" s="213"/>
      <c r="J232" s="209"/>
      <c r="K232" s="209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214</v>
      </c>
      <c r="AU232" s="218" t="s">
        <v>81</v>
      </c>
      <c r="AV232" s="14" t="s">
        <v>184</v>
      </c>
      <c r="AW232" s="14" t="s">
        <v>34</v>
      </c>
      <c r="AX232" s="14" t="s">
        <v>79</v>
      </c>
      <c r="AY232" s="218" t="s">
        <v>177</v>
      </c>
    </row>
    <row r="233" spans="1:65" s="2" customFormat="1" ht="14.45" customHeight="1">
      <c r="A233" s="34"/>
      <c r="B233" s="35"/>
      <c r="C233" s="219" t="s">
        <v>401</v>
      </c>
      <c r="D233" s="219" t="s">
        <v>335</v>
      </c>
      <c r="E233" s="220" t="s">
        <v>1048</v>
      </c>
      <c r="F233" s="221" t="s">
        <v>1049</v>
      </c>
      <c r="G233" s="222" t="s">
        <v>257</v>
      </c>
      <c r="H233" s="223">
        <v>5.9740000000000002</v>
      </c>
      <c r="I233" s="224"/>
      <c r="J233" s="225">
        <f>ROUND(I233*H233,2)</f>
        <v>0</v>
      </c>
      <c r="K233" s="221" t="s">
        <v>183</v>
      </c>
      <c r="L233" s="226"/>
      <c r="M233" s="227" t="s">
        <v>19</v>
      </c>
      <c r="N233" s="228" t="s">
        <v>43</v>
      </c>
      <c r="O233" s="64"/>
      <c r="P233" s="187">
        <f>O233*H233</f>
        <v>0</v>
      </c>
      <c r="Q233" s="187">
        <v>1</v>
      </c>
      <c r="R233" s="187">
        <f>Q233*H233</f>
        <v>5.9740000000000002</v>
      </c>
      <c r="S233" s="187">
        <v>0</v>
      </c>
      <c r="T233" s="18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9" t="s">
        <v>229</v>
      </c>
      <c r="AT233" s="189" t="s">
        <v>335</v>
      </c>
      <c r="AU233" s="189" t="s">
        <v>81</v>
      </c>
      <c r="AY233" s="17" t="s">
        <v>177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17" t="s">
        <v>79</v>
      </c>
      <c r="BK233" s="190">
        <f>ROUND(I233*H233,2)</f>
        <v>0</v>
      </c>
      <c r="BL233" s="17" t="s">
        <v>184</v>
      </c>
      <c r="BM233" s="189" t="s">
        <v>1050</v>
      </c>
    </row>
    <row r="234" spans="1:65" s="2" customFormat="1" ht="11.25">
      <c r="A234" s="34"/>
      <c r="B234" s="35"/>
      <c r="C234" s="36"/>
      <c r="D234" s="191" t="s">
        <v>186</v>
      </c>
      <c r="E234" s="36"/>
      <c r="F234" s="192" t="s">
        <v>1049</v>
      </c>
      <c r="G234" s="36"/>
      <c r="H234" s="36"/>
      <c r="I234" s="193"/>
      <c r="J234" s="36"/>
      <c r="K234" s="36"/>
      <c r="L234" s="39"/>
      <c r="M234" s="194"/>
      <c r="N234" s="195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186</v>
      </c>
      <c r="AU234" s="17" t="s">
        <v>81</v>
      </c>
    </row>
    <row r="235" spans="1:65" s="2" customFormat="1" ht="19.5">
      <c r="A235" s="34"/>
      <c r="B235" s="35"/>
      <c r="C235" s="36"/>
      <c r="D235" s="191" t="s">
        <v>205</v>
      </c>
      <c r="E235" s="36"/>
      <c r="F235" s="196" t="s">
        <v>1051</v>
      </c>
      <c r="G235" s="36"/>
      <c r="H235" s="36"/>
      <c r="I235" s="193"/>
      <c r="J235" s="36"/>
      <c r="K235" s="36"/>
      <c r="L235" s="39"/>
      <c r="M235" s="194"/>
      <c r="N235" s="195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205</v>
      </c>
      <c r="AU235" s="17" t="s">
        <v>81</v>
      </c>
    </row>
    <row r="236" spans="1:65" s="14" customFormat="1" ht="11.25">
      <c r="B236" s="208"/>
      <c r="C236" s="209"/>
      <c r="D236" s="191" t="s">
        <v>214</v>
      </c>
      <c r="E236" s="210" t="s">
        <v>19</v>
      </c>
      <c r="F236" s="211" t="s">
        <v>217</v>
      </c>
      <c r="G236" s="209"/>
      <c r="H236" s="212">
        <v>5.9740000000000002</v>
      </c>
      <c r="I236" s="213"/>
      <c r="J236" s="209"/>
      <c r="K236" s="209"/>
      <c r="L236" s="214"/>
      <c r="M236" s="215"/>
      <c r="N236" s="216"/>
      <c r="O236" s="216"/>
      <c r="P236" s="216"/>
      <c r="Q236" s="216"/>
      <c r="R236" s="216"/>
      <c r="S236" s="216"/>
      <c r="T236" s="217"/>
      <c r="AT236" s="218" t="s">
        <v>214</v>
      </c>
      <c r="AU236" s="218" t="s">
        <v>81</v>
      </c>
      <c r="AV236" s="14" t="s">
        <v>184</v>
      </c>
      <c r="AW236" s="14" t="s">
        <v>34</v>
      </c>
      <c r="AX236" s="14" t="s">
        <v>72</v>
      </c>
      <c r="AY236" s="218" t="s">
        <v>177</v>
      </c>
    </row>
    <row r="237" spans="1:65" s="2" customFormat="1" ht="24.2" customHeight="1">
      <c r="A237" s="34"/>
      <c r="B237" s="35"/>
      <c r="C237" s="178" t="s">
        <v>1052</v>
      </c>
      <c r="D237" s="178" t="s">
        <v>179</v>
      </c>
      <c r="E237" s="179" t="s">
        <v>395</v>
      </c>
      <c r="F237" s="180" t="s">
        <v>396</v>
      </c>
      <c r="G237" s="181" t="s">
        <v>182</v>
      </c>
      <c r="H237" s="182">
        <v>44.25</v>
      </c>
      <c r="I237" s="183"/>
      <c r="J237" s="184">
        <f>ROUND(I237*H237,2)</f>
        <v>0</v>
      </c>
      <c r="K237" s="180" t="s">
        <v>183</v>
      </c>
      <c r="L237" s="39"/>
      <c r="M237" s="185" t="s">
        <v>19</v>
      </c>
      <c r="N237" s="186" t="s">
        <v>43</v>
      </c>
      <c r="O237" s="64"/>
      <c r="P237" s="187">
        <f>O237*H237</f>
        <v>0</v>
      </c>
      <c r="Q237" s="187">
        <v>1.2878099999999999</v>
      </c>
      <c r="R237" s="187">
        <f>Q237*H237</f>
        <v>56.985592499999996</v>
      </c>
      <c r="S237" s="187">
        <v>0</v>
      </c>
      <c r="T237" s="18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9" t="s">
        <v>184</v>
      </c>
      <c r="AT237" s="189" t="s">
        <v>179</v>
      </c>
      <c r="AU237" s="189" t="s">
        <v>81</v>
      </c>
      <c r="AY237" s="17" t="s">
        <v>177</v>
      </c>
      <c r="BE237" s="190">
        <f>IF(N237="základní",J237,0)</f>
        <v>0</v>
      </c>
      <c r="BF237" s="190">
        <f>IF(N237="snížená",J237,0)</f>
        <v>0</v>
      </c>
      <c r="BG237" s="190">
        <f>IF(N237="zákl. přenesená",J237,0)</f>
        <v>0</v>
      </c>
      <c r="BH237" s="190">
        <f>IF(N237="sníž. přenesená",J237,0)</f>
        <v>0</v>
      </c>
      <c r="BI237" s="190">
        <f>IF(N237="nulová",J237,0)</f>
        <v>0</v>
      </c>
      <c r="BJ237" s="17" t="s">
        <v>79</v>
      </c>
      <c r="BK237" s="190">
        <f>ROUND(I237*H237,2)</f>
        <v>0</v>
      </c>
      <c r="BL237" s="17" t="s">
        <v>184</v>
      </c>
      <c r="BM237" s="189" t="s">
        <v>1053</v>
      </c>
    </row>
    <row r="238" spans="1:65" s="2" customFormat="1" ht="29.25">
      <c r="A238" s="34"/>
      <c r="B238" s="35"/>
      <c r="C238" s="36"/>
      <c r="D238" s="191" t="s">
        <v>186</v>
      </c>
      <c r="E238" s="36"/>
      <c r="F238" s="192" t="s">
        <v>398</v>
      </c>
      <c r="G238" s="36"/>
      <c r="H238" s="36"/>
      <c r="I238" s="193"/>
      <c r="J238" s="36"/>
      <c r="K238" s="36"/>
      <c r="L238" s="39"/>
      <c r="M238" s="194"/>
      <c r="N238" s="195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186</v>
      </c>
      <c r="AU238" s="17" t="s">
        <v>81</v>
      </c>
    </row>
    <row r="239" spans="1:65" s="2" customFormat="1" ht="97.5">
      <c r="A239" s="34"/>
      <c r="B239" s="35"/>
      <c r="C239" s="36"/>
      <c r="D239" s="191" t="s">
        <v>188</v>
      </c>
      <c r="E239" s="36"/>
      <c r="F239" s="196" t="s">
        <v>399</v>
      </c>
      <c r="G239" s="36"/>
      <c r="H239" s="36"/>
      <c r="I239" s="193"/>
      <c r="J239" s="36"/>
      <c r="K239" s="36"/>
      <c r="L239" s="39"/>
      <c r="M239" s="194"/>
      <c r="N239" s="195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188</v>
      </c>
      <c r="AU239" s="17" t="s">
        <v>81</v>
      </c>
    </row>
    <row r="240" spans="1:65" s="2" customFormat="1" ht="19.5">
      <c r="A240" s="34"/>
      <c r="B240" s="35"/>
      <c r="C240" s="36"/>
      <c r="D240" s="191" t="s">
        <v>205</v>
      </c>
      <c r="E240" s="36"/>
      <c r="F240" s="196" t="s">
        <v>1054</v>
      </c>
      <c r="G240" s="36"/>
      <c r="H240" s="36"/>
      <c r="I240" s="193"/>
      <c r="J240" s="36"/>
      <c r="K240" s="36"/>
      <c r="L240" s="39"/>
      <c r="M240" s="194"/>
      <c r="N240" s="195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205</v>
      </c>
      <c r="AU240" s="17" t="s">
        <v>81</v>
      </c>
    </row>
    <row r="241" spans="1:65" s="13" customFormat="1" ht="11.25">
      <c r="B241" s="197"/>
      <c r="C241" s="198"/>
      <c r="D241" s="191" t="s">
        <v>214</v>
      </c>
      <c r="E241" s="199" t="s">
        <v>19</v>
      </c>
      <c r="F241" s="200" t="s">
        <v>1039</v>
      </c>
      <c r="G241" s="198"/>
      <c r="H241" s="201">
        <v>15</v>
      </c>
      <c r="I241" s="202"/>
      <c r="J241" s="198"/>
      <c r="K241" s="198"/>
      <c r="L241" s="203"/>
      <c r="M241" s="204"/>
      <c r="N241" s="205"/>
      <c r="O241" s="205"/>
      <c r="P241" s="205"/>
      <c r="Q241" s="205"/>
      <c r="R241" s="205"/>
      <c r="S241" s="205"/>
      <c r="T241" s="206"/>
      <c r="AT241" s="207" t="s">
        <v>214</v>
      </c>
      <c r="AU241" s="207" t="s">
        <v>81</v>
      </c>
      <c r="AV241" s="13" t="s">
        <v>81</v>
      </c>
      <c r="AW241" s="13" t="s">
        <v>34</v>
      </c>
      <c r="AX241" s="13" t="s">
        <v>72</v>
      </c>
      <c r="AY241" s="207" t="s">
        <v>177</v>
      </c>
    </row>
    <row r="242" spans="1:65" s="13" customFormat="1" ht="11.25">
      <c r="B242" s="197"/>
      <c r="C242" s="198"/>
      <c r="D242" s="191" t="s">
        <v>214</v>
      </c>
      <c r="E242" s="199" t="s">
        <v>19</v>
      </c>
      <c r="F242" s="200" t="s">
        <v>1040</v>
      </c>
      <c r="G242" s="198"/>
      <c r="H242" s="201">
        <v>29.25</v>
      </c>
      <c r="I242" s="202"/>
      <c r="J242" s="198"/>
      <c r="K242" s="198"/>
      <c r="L242" s="203"/>
      <c r="M242" s="204"/>
      <c r="N242" s="205"/>
      <c r="O242" s="205"/>
      <c r="P242" s="205"/>
      <c r="Q242" s="205"/>
      <c r="R242" s="205"/>
      <c r="S242" s="205"/>
      <c r="T242" s="206"/>
      <c r="AT242" s="207" t="s">
        <v>214</v>
      </c>
      <c r="AU242" s="207" t="s">
        <v>81</v>
      </c>
      <c r="AV242" s="13" t="s">
        <v>81</v>
      </c>
      <c r="AW242" s="13" t="s">
        <v>34</v>
      </c>
      <c r="AX242" s="13" t="s">
        <v>72</v>
      </c>
      <c r="AY242" s="207" t="s">
        <v>177</v>
      </c>
    </row>
    <row r="243" spans="1:65" s="14" customFormat="1" ht="11.25">
      <c r="B243" s="208"/>
      <c r="C243" s="209"/>
      <c r="D243" s="191" t="s">
        <v>214</v>
      </c>
      <c r="E243" s="210" t="s">
        <v>19</v>
      </c>
      <c r="F243" s="211" t="s">
        <v>217</v>
      </c>
      <c r="G243" s="209"/>
      <c r="H243" s="212">
        <v>44.25</v>
      </c>
      <c r="I243" s="213"/>
      <c r="J243" s="209"/>
      <c r="K243" s="209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214</v>
      </c>
      <c r="AU243" s="218" t="s">
        <v>81</v>
      </c>
      <c r="AV243" s="14" t="s">
        <v>184</v>
      </c>
      <c r="AW243" s="14" t="s">
        <v>34</v>
      </c>
      <c r="AX243" s="14" t="s">
        <v>79</v>
      </c>
      <c r="AY243" s="218" t="s">
        <v>177</v>
      </c>
    </row>
    <row r="244" spans="1:65" s="2" customFormat="1" ht="24.2" customHeight="1">
      <c r="A244" s="34"/>
      <c r="B244" s="35"/>
      <c r="C244" s="178" t="s">
        <v>408</v>
      </c>
      <c r="D244" s="178" t="s">
        <v>179</v>
      </c>
      <c r="E244" s="179" t="s">
        <v>1055</v>
      </c>
      <c r="F244" s="180" t="s">
        <v>1056</v>
      </c>
      <c r="G244" s="181" t="s">
        <v>182</v>
      </c>
      <c r="H244" s="182">
        <v>8.85</v>
      </c>
      <c r="I244" s="183"/>
      <c r="J244" s="184">
        <f>ROUND(I244*H244,2)</f>
        <v>0</v>
      </c>
      <c r="K244" s="180" t="s">
        <v>183</v>
      </c>
      <c r="L244" s="39"/>
      <c r="M244" s="185" t="s">
        <v>19</v>
      </c>
      <c r="N244" s="186" t="s">
        <v>43</v>
      </c>
      <c r="O244" s="64"/>
      <c r="P244" s="187">
        <f>O244*H244</f>
        <v>0</v>
      </c>
      <c r="Q244" s="187">
        <v>0</v>
      </c>
      <c r="R244" s="187">
        <f>Q244*H244</f>
        <v>0</v>
      </c>
      <c r="S244" s="187">
        <v>0.50600000000000001</v>
      </c>
      <c r="T244" s="188">
        <f>S244*H244</f>
        <v>4.4780999999999995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9" t="s">
        <v>184</v>
      </c>
      <c r="AT244" s="189" t="s">
        <v>179</v>
      </c>
      <c r="AU244" s="189" t="s">
        <v>81</v>
      </c>
      <c r="AY244" s="17" t="s">
        <v>177</v>
      </c>
      <c r="BE244" s="190">
        <f>IF(N244="základní",J244,0)</f>
        <v>0</v>
      </c>
      <c r="BF244" s="190">
        <f>IF(N244="snížená",J244,0)</f>
        <v>0</v>
      </c>
      <c r="BG244" s="190">
        <f>IF(N244="zákl. přenesená",J244,0)</f>
        <v>0</v>
      </c>
      <c r="BH244" s="190">
        <f>IF(N244="sníž. přenesená",J244,0)</f>
        <v>0</v>
      </c>
      <c r="BI244" s="190">
        <f>IF(N244="nulová",J244,0)</f>
        <v>0</v>
      </c>
      <c r="BJ244" s="17" t="s">
        <v>79</v>
      </c>
      <c r="BK244" s="190">
        <f>ROUND(I244*H244,2)</f>
        <v>0</v>
      </c>
      <c r="BL244" s="17" t="s">
        <v>184</v>
      </c>
      <c r="BM244" s="189" t="s">
        <v>1057</v>
      </c>
    </row>
    <row r="245" spans="1:65" s="2" customFormat="1" ht="19.5">
      <c r="A245" s="34"/>
      <c r="B245" s="35"/>
      <c r="C245" s="36"/>
      <c r="D245" s="191" t="s">
        <v>186</v>
      </c>
      <c r="E245" s="36"/>
      <c r="F245" s="192" t="s">
        <v>1058</v>
      </c>
      <c r="G245" s="36"/>
      <c r="H245" s="36"/>
      <c r="I245" s="193"/>
      <c r="J245" s="36"/>
      <c r="K245" s="36"/>
      <c r="L245" s="39"/>
      <c r="M245" s="194"/>
      <c r="N245" s="195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186</v>
      </c>
      <c r="AU245" s="17" t="s">
        <v>81</v>
      </c>
    </row>
    <row r="246" spans="1:65" s="2" customFormat="1" ht="19.5">
      <c r="A246" s="34"/>
      <c r="B246" s="35"/>
      <c r="C246" s="36"/>
      <c r="D246" s="191" t="s">
        <v>205</v>
      </c>
      <c r="E246" s="36"/>
      <c r="F246" s="196" t="s">
        <v>1059</v>
      </c>
      <c r="G246" s="36"/>
      <c r="H246" s="36"/>
      <c r="I246" s="193"/>
      <c r="J246" s="36"/>
      <c r="K246" s="36"/>
      <c r="L246" s="39"/>
      <c r="M246" s="194"/>
      <c r="N246" s="195"/>
      <c r="O246" s="64"/>
      <c r="P246" s="64"/>
      <c r="Q246" s="64"/>
      <c r="R246" s="64"/>
      <c r="S246" s="64"/>
      <c r="T246" s="6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205</v>
      </c>
      <c r="AU246" s="17" t="s">
        <v>81</v>
      </c>
    </row>
    <row r="247" spans="1:65" s="13" customFormat="1" ht="11.25">
      <c r="B247" s="197"/>
      <c r="C247" s="198"/>
      <c r="D247" s="191" t="s">
        <v>214</v>
      </c>
      <c r="E247" s="199" t="s">
        <v>19</v>
      </c>
      <c r="F247" s="200" t="s">
        <v>1060</v>
      </c>
      <c r="G247" s="198"/>
      <c r="H247" s="201">
        <v>8.85</v>
      </c>
      <c r="I247" s="202"/>
      <c r="J247" s="198"/>
      <c r="K247" s="198"/>
      <c r="L247" s="203"/>
      <c r="M247" s="204"/>
      <c r="N247" s="205"/>
      <c r="O247" s="205"/>
      <c r="P247" s="205"/>
      <c r="Q247" s="205"/>
      <c r="R247" s="205"/>
      <c r="S247" s="205"/>
      <c r="T247" s="206"/>
      <c r="AT247" s="207" t="s">
        <v>214</v>
      </c>
      <c r="AU247" s="207" t="s">
        <v>81</v>
      </c>
      <c r="AV247" s="13" t="s">
        <v>81</v>
      </c>
      <c r="AW247" s="13" t="s">
        <v>34</v>
      </c>
      <c r="AX247" s="13" t="s">
        <v>72</v>
      </c>
      <c r="AY247" s="207" t="s">
        <v>177</v>
      </c>
    </row>
    <row r="248" spans="1:65" s="14" customFormat="1" ht="11.25">
      <c r="B248" s="208"/>
      <c r="C248" s="209"/>
      <c r="D248" s="191" t="s">
        <v>214</v>
      </c>
      <c r="E248" s="210" t="s">
        <v>19</v>
      </c>
      <c r="F248" s="211" t="s">
        <v>217</v>
      </c>
      <c r="G248" s="209"/>
      <c r="H248" s="212">
        <v>8.85</v>
      </c>
      <c r="I248" s="213"/>
      <c r="J248" s="209"/>
      <c r="K248" s="209"/>
      <c r="L248" s="214"/>
      <c r="M248" s="215"/>
      <c r="N248" s="216"/>
      <c r="O248" s="216"/>
      <c r="P248" s="216"/>
      <c r="Q248" s="216"/>
      <c r="R248" s="216"/>
      <c r="S248" s="216"/>
      <c r="T248" s="217"/>
      <c r="AT248" s="218" t="s">
        <v>214</v>
      </c>
      <c r="AU248" s="218" t="s">
        <v>81</v>
      </c>
      <c r="AV248" s="14" t="s">
        <v>184</v>
      </c>
      <c r="AW248" s="14" t="s">
        <v>34</v>
      </c>
      <c r="AX248" s="14" t="s">
        <v>79</v>
      </c>
      <c r="AY248" s="218" t="s">
        <v>177</v>
      </c>
    </row>
    <row r="249" spans="1:65" s="12" customFormat="1" ht="22.9" customHeight="1">
      <c r="B249" s="162"/>
      <c r="C249" s="163"/>
      <c r="D249" s="164" t="s">
        <v>71</v>
      </c>
      <c r="E249" s="176" t="s">
        <v>218</v>
      </c>
      <c r="F249" s="176" t="s">
        <v>407</v>
      </c>
      <c r="G249" s="163"/>
      <c r="H249" s="163"/>
      <c r="I249" s="166"/>
      <c r="J249" s="177">
        <f>BK249</f>
        <v>0</v>
      </c>
      <c r="K249" s="163"/>
      <c r="L249" s="168"/>
      <c r="M249" s="169"/>
      <c r="N249" s="170"/>
      <c r="O249" s="170"/>
      <c r="P249" s="171">
        <f>SUM(P250:P257)</f>
        <v>0</v>
      </c>
      <c r="Q249" s="170"/>
      <c r="R249" s="171">
        <f>SUM(R250:R257)</f>
        <v>0.84152140380000007</v>
      </c>
      <c r="S249" s="170"/>
      <c r="T249" s="172">
        <f>SUM(T250:T257)</f>
        <v>0.931392</v>
      </c>
      <c r="AR249" s="173" t="s">
        <v>79</v>
      </c>
      <c r="AT249" s="174" t="s">
        <v>71</v>
      </c>
      <c r="AU249" s="174" t="s">
        <v>79</v>
      </c>
      <c r="AY249" s="173" t="s">
        <v>177</v>
      </c>
      <c r="BK249" s="175">
        <f>SUM(BK250:BK257)</f>
        <v>0</v>
      </c>
    </row>
    <row r="250" spans="1:65" s="2" customFormat="1" ht="24.2" customHeight="1">
      <c r="A250" s="34"/>
      <c r="B250" s="35"/>
      <c r="C250" s="178" t="s">
        <v>419</v>
      </c>
      <c r="D250" s="178" t="s">
        <v>179</v>
      </c>
      <c r="E250" s="179" t="s">
        <v>409</v>
      </c>
      <c r="F250" s="180" t="s">
        <v>410</v>
      </c>
      <c r="G250" s="181" t="s">
        <v>182</v>
      </c>
      <c r="H250" s="182">
        <v>9.702</v>
      </c>
      <c r="I250" s="183"/>
      <c r="J250" s="184">
        <f>ROUND(I250*H250,2)</f>
        <v>0</v>
      </c>
      <c r="K250" s="180" t="s">
        <v>183</v>
      </c>
      <c r="L250" s="39"/>
      <c r="M250" s="185" t="s">
        <v>19</v>
      </c>
      <c r="N250" s="186" t="s">
        <v>43</v>
      </c>
      <c r="O250" s="64"/>
      <c r="P250" s="187">
        <f>O250*H250</f>
        <v>0</v>
      </c>
      <c r="Q250" s="187">
        <v>8.6736900000000006E-2</v>
      </c>
      <c r="R250" s="187">
        <f>Q250*H250</f>
        <v>0.84152140380000007</v>
      </c>
      <c r="S250" s="187">
        <v>9.6000000000000002E-2</v>
      </c>
      <c r="T250" s="188">
        <f>S250*H250</f>
        <v>0.931392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9" t="s">
        <v>184</v>
      </c>
      <c r="AT250" s="189" t="s">
        <v>179</v>
      </c>
      <c r="AU250" s="189" t="s">
        <v>81</v>
      </c>
      <c r="AY250" s="17" t="s">
        <v>177</v>
      </c>
      <c r="BE250" s="190">
        <f>IF(N250="základní",J250,0)</f>
        <v>0</v>
      </c>
      <c r="BF250" s="190">
        <f>IF(N250="snížená",J250,0)</f>
        <v>0</v>
      </c>
      <c r="BG250" s="190">
        <f>IF(N250="zákl. přenesená",J250,0)</f>
        <v>0</v>
      </c>
      <c r="BH250" s="190">
        <f>IF(N250="sníž. přenesená",J250,0)</f>
        <v>0</v>
      </c>
      <c r="BI250" s="190">
        <f>IF(N250="nulová",J250,0)</f>
        <v>0</v>
      </c>
      <c r="BJ250" s="17" t="s">
        <v>79</v>
      </c>
      <c r="BK250" s="190">
        <f>ROUND(I250*H250,2)</f>
        <v>0</v>
      </c>
      <c r="BL250" s="17" t="s">
        <v>184</v>
      </c>
      <c r="BM250" s="189" t="s">
        <v>1061</v>
      </c>
    </row>
    <row r="251" spans="1:65" s="2" customFormat="1" ht="29.25">
      <c r="A251" s="34"/>
      <c r="B251" s="35"/>
      <c r="C251" s="36"/>
      <c r="D251" s="191" t="s">
        <v>186</v>
      </c>
      <c r="E251" s="36"/>
      <c r="F251" s="192" t="s">
        <v>412</v>
      </c>
      <c r="G251" s="36"/>
      <c r="H251" s="36"/>
      <c r="I251" s="193"/>
      <c r="J251" s="36"/>
      <c r="K251" s="36"/>
      <c r="L251" s="39"/>
      <c r="M251" s="194"/>
      <c r="N251" s="195"/>
      <c r="O251" s="64"/>
      <c r="P251" s="64"/>
      <c r="Q251" s="64"/>
      <c r="R251" s="64"/>
      <c r="S251" s="64"/>
      <c r="T251" s="65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186</v>
      </c>
      <c r="AU251" s="17" t="s">
        <v>81</v>
      </c>
    </row>
    <row r="252" spans="1:65" s="2" customFormat="1" ht="126.75">
      <c r="A252" s="34"/>
      <c r="B252" s="35"/>
      <c r="C252" s="36"/>
      <c r="D252" s="191" t="s">
        <v>188</v>
      </c>
      <c r="E252" s="36"/>
      <c r="F252" s="196" t="s">
        <v>413</v>
      </c>
      <c r="G252" s="36"/>
      <c r="H252" s="36"/>
      <c r="I252" s="193"/>
      <c r="J252" s="36"/>
      <c r="K252" s="36"/>
      <c r="L252" s="39"/>
      <c r="M252" s="194"/>
      <c r="N252" s="195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188</v>
      </c>
      <c r="AU252" s="17" t="s">
        <v>81</v>
      </c>
    </row>
    <row r="253" spans="1:65" s="2" customFormat="1" ht="19.5">
      <c r="A253" s="34"/>
      <c r="B253" s="35"/>
      <c r="C253" s="36"/>
      <c r="D253" s="191" t="s">
        <v>205</v>
      </c>
      <c r="E253" s="36"/>
      <c r="F253" s="196" t="s">
        <v>414</v>
      </c>
      <c r="G253" s="36"/>
      <c r="H253" s="36"/>
      <c r="I253" s="193"/>
      <c r="J253" s="36"/>
      <c r="K253" s="36"/>
      <c r="L253" s="39"/>
      <c r="M253" s="194"/>
      <c r="N253" s="195"/>
      <c r="O253" s="64"/>
      <c r="P253" s="64"/>
      <c r="Q253" s="64"/>
      <c r="R253" s="64"/>
      <c r="S253" s="64"/>
      <c r="T253" s="65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205</v>
      </c>
      <c r="AU253" s="17" t="s">
        <v>81</v>
      </c>
    </row>
    <row r="254" spans="1:65" s="13" customFormat="1" ht="11.25">
      <c r="B254" s="197"/>
      <c r="C254" s="198"/>
      <c r="D254" s="191" t="s">
        <v>214</v>
      </c>
      <c r="E254" s="199" t="s">
        <v>19</v>
      </c>
      <c r="F254" s="200" t="s">
        <v>1062</v>
      </c>
      <c r="G254" s="198"/>
      <c r="H254" s="201">
        <v>6.72</v>
      </c>
      <c r="I254" s="202"/>
      <c r="J254" s="198"/>
      <c r="K254" s="198"/>
      <c r="L254" s="203"/>
      <c r="M254" s="204"/>
      <c r="N254" s="205"/>
      <c r="O254" s="205"/>
      <c r="P254" s="205"/>
      <c r="Q254" s="205"/>
      <c r="R254" s="205"/>
      <c r="S254" s="205"/>
      <c r="T254" s="206"/>
      <c r="AT254" s="207" t="s">
        <v>214</v>
      </c>
      <c r="AU254" s="207" t="s">
        <v>81</v>
      </c>
      <c r="AV254" s="13" t="s">
        <v>81</v>
      </c>
      <c r="AW254" s="13" t="s">
        <v>34</v>
      </c>
      <c r="AX254" s="13" t="s">
        <v>72</v>
      </c>
      <c r="AY254" s="207" t="s">
        <v>177</v>
      </c>
    </row>
    <row r="255" spans="1:65" s="13" customFormat="1" ht="11.25">
      <c r="B255" s="197"/>
      <c r="C255" s="198"/>
      <c r="D255" s="191" t="s">
        <v>214</v>
      </c>
      <c r="E255" s="199" t="s">
        <v>19</v>
      </c>
      <c r="F255" s="200" t="s">
        <v>1063</v>
      </c>
      <c r="G255" s="198"/>
      <c r="H255" s="201">
        <v>2.1120000000000001</v>
      </c>
      <c r="I255" s="202"/>
      <c r="J255" s="198"/>
      <c r="K255" s="198"/>
      <c r="L255" s="203"/>
      <c r="M255" s="204"/>
      <c r="N255" s="205"/>
      <c r="O255" s="205"/>
      <c r="P255" s="205"/>
      <c r="Q255" s="205"/>
      <c r="R255" s="205"/>
      <c r="S255" s="205"/>
      <c r="T255" s="206"/>
      <c r="AT255" s="207" t="s">
        <v>214</v>
      </c>
      <c r="AU255" s="207" t="s">
        <v>81</v>
      </c>
      <c r="AV255" s="13" t="s">
        <v>81</v>
      </c>
      <c r="AW255" s="13" t="s">
        <v>34</v>
      </c>
      <c r="AX255" s="13" t="s">
        <v>72</v>
      </c>
      <c r="AY255" s="207" t="s">
        <v>177</v>
      </c>
    </row>
    <row r="256" spans="1:65" s="13" customFormat="1" ht="11.25">
      <c r="B256" s="197"/>
      <c r="C256" s="198"/>
      <c r="D256" s="191" t="s">
        <v>214</v>
      </c>
      <c r="E256" s="199" t="s">
        <v>19</v>
      </c>
      <c r="F256" s="200" t="s">
        <v>1064</v>
      </c>
      <c r="G256" s="198"/>
      <c r="H256" s="201">
        <v>0.87</v>
      </c>
      <c r="I256" s="202"/>
      <c r="J256" s="198"/>
      <c r="K256" s="198"/>
      <c r="L256" s="203"/>
      <c r="M256" s="204"/>
      <c r="N256" s="205"/>
      <c r="O256" s="205"/>
      <c r="P256" s="205"/>
      <c r="Q256" s="205"/>
      <c r="R256" s="205"/>
      <c r="S256" s="205"/>
      <c r="T256" s="206"/>
      <c r="AT256" s="207" t="s">
        <v>214</v>
      </c>
      <c r="AU256" s="207" t="s">
        <v>81</v>
      </c>
      <c r="AV256" s="13" t="s">
        <v>81</v>
      </c>
      <c r="AW256" s="13" t="s">
        <v>34</v>
      </c>
      <c r="AX256" s="13" t="s">
        <v>72</v>
      </c>
      <c r="AY256" s="207" t="s">
        <v>177</v>
      </c>
    </row>
    <row r="257" spans="1:65" s="14" customFormat="1" ht="11.25">
      <c r="B257" s="208"/>
      <c r="C257" s="209"/>
      <c r="D257" s="191" t="s">
        <v>214</v>
      </c>
      <c r="E257" s="210" t="s">
        <v>19</v>
      </c>
      <c r="F257" s="211" t="s">
        <v>217</v>
      </c>
      <c r="G257" s="209"/>
      <c r="H257" s="212">
        <v>9.702</v>
      </c>
      <c r="I257" s="213"/>
      <c r="J257" s="209"/>
      <c r="K257" s="209"/>
      <c r="L257" s="214"/>
      <c r="M257" s="215"/>
      <c r="N257" s="216"/>
      <c r="O257" s="216"/>
      <c r="P257" s="216"/>
      <c r="Q257" s="216"/>
      <c r="R257" s="216"/>
      <c r="S257" s="216"/>
      <c r="T257" s="217"/>
      <c r="AT257" s="218" t="s">
        <v>214</v>
      </c>
      <c r="AU257" s="218" t="s">
        <v>81</v>
      </c>
      <c r="AV257" s="14" t="s">
        <v>184</v>
      </c>
      <c r="AW257" s="14" t="s">
        <v>34</v>
      </c>
      <c r="AX257" s="14" t="s">
        <v>79</v>
      </c>
      <c r="AY257" s="218" t="s">
        <v>177</v>
      </c>
    </row>
    <row r="258" spans="1:65" s="12" customFormat="1" ht="22.9" customHeight="1">
      <c r="B258" s="162"/>
      <c r="C258" s="163"/>
      <c r="D258" s="164" t="s">
        <v>71</v>
      </c>
      <c r="E258" s="176" t="s">
        <v>236</v>
      </c>
      <c r="F258" s="176" t="s">
        <v>418</v>
      </c>
      <c r="G258" s="163"/>
      <c r="H258" s="163"/>
      <c r="I258" s="166"/>
      <c r="J258" s="177">
        <f>BK258</f>
        <v>0</v>
      </c>
      <c r="K258" s="163"/>
      <c r="L258" s="168"/>
      <c r="M258" s="169"/>
      <c r="N258" s="170"/>
      <c r="O258" s="170"/>
      <c r="P258" s="171">
        <f>P259+SUM(P260:P371)</f>
        <v>0</v>
      </c>
      <c r="Q258" s="170"/>
      <c r="R258" s="171">
        <f>R259+SUM(R260:R371)</f>
        <v>12.47910836</v>
      </c>
      <c r="S258" s="170"/>
      <c r="T258" s="172">
        <f>T259+SUM(T260:T371)</f>
        <v>36.050230800000001</v>
      </c>
      <c r="AR258" s="173" t="s">
        <v>79</v>
      </c>
      <c r="AT258" s="174" t="s">
        <v>71</v>
      </c>
      <c r="AU258" s="174" t="s">
        <v>79</v>
      </c>
      <c r="AY258" s="173" t="s">
        <v>177</v>
      </c>
      <c r="BK258" s="175">
        <f>BK259+SUM(BK260:BK371)</f>
        <v>0</v>
      </c>
    </row>
    <row r="259" spans="1:65" s="2" customFormat="1" ht="24.2" customHeight="1">
      <c r="A259" s="34"/>
      <c r="B259" s="35"/>
      <c r="C259" s="219" t="s">
        <v>425</v>
      </c>
      <c r="D259" s="219" t="s">
        <v>335</v>
      </c>
      <c r="E259" s="220" t="s">
        <v>420</v>
      </c>
      <c r="F259" s="221" t="s">
        <v>421</v>
      </c>
      <c r="G259" s="222" t="s">
        <v>257</v>
      </c>
      <c r="H259" s="223">
        <v>0.154</v>
      </c>
      <c r="I259" s="224"/>
      <c r="J259" s="225">
        <f>ROUND(I259*H259,2)</f>
        <v>0</v>
      </c>
      <c r="K259" s="221" t="s">
        <v>183</v>
      </c>
      <c r="L259" s="226"/>
      <c r="M259" s="227" t="s">
        <v>19</v>
      </c>
      <c r="N259" s="228" t="s">
        <v>43</v>
      </c>
      <c r="O259" s="64"/>
      <c r="P259" s="187">
        <f>O259*H259</f>
        <v>0</v>
      </c>
      <c r="Q259" s="187">
        <v>1</v>
      </c>
      <c r="R259" s="187">
        <f>Q259*H259</f>
        <v>0.154</v>
      </c>
      <c r="S259" s="187">
        <v>0</v>
      </c>
      <c r="T259" s="18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9" t="s">
        <v>229</v>
      </c>
      <c r="AT259" s="189" t="s">
        <v>335</v>
      </c>
      <c r="AU259" s="189" t="s">
        <v>81</v>
      </c>
      <c r="AY259" s="17" t="s">
        <v>177</v>
      </c>
      <c r="BE259" s="190">
        <f>IF(N259="základní",J259,0)</f>
        <v>0</v>
      </c>
      <c r="BF259" s="190">
        <f>IF(N259="snížená",J259,0)</f>
        <v>0</v>
      </c>
      <c r="BG259" s="190">
        <f>IF(N259="zákl. přenesená",J259,0)</f>
        <v>0</v>
      </c>
      <c r="BH259" s="190">
        <f>IF(N259="sníž. přenesená",J259,0)</f>
        <v>0</v>
      </c>
      <c r="BI259" s="190">
        <f>IF(N259="nulová",J259,0)</f>
        <v>0</v>
      </c>
      <c r="BJ259" s="17" t="s">
        <v>79</v>
      </c>
      <c r="BK259" s="190">
        <f>ROUND(I259*H259,2)</f>
        <v>0</v>
      </c>
      <c r="BL259" s="17" t="s">
        <v>184</v>
      </c>
      <c r="BM259" s="189" t="s">
        <v>1065</v>
      </c>
    </row>
    <row r="260" spans="1:65" s="2" customFormat="1" ht="11.25">
      <c r="A260" s="34"/>
      <c r="B260" s="35"/>
      <c r="C260" s="36"/>
      <c r="D260" s="191" t="s">
        <v>186</v>
      </c>
      <c r="E260" s="36"/>
      <c r="F260" s="192" t="s">
        <v>421</v>
      </c>
      <c r="G260" s="36"/>
      <c r="H260" s="36"/>
      <c r="I260" s="193"/>
      <c r="J260" s="36"/>
      <c r="K260" s="36"/>
      <c r="L260" s="39"/>
      <c r="M260" s="194"/>
      <c r="N260" s="195"/>
      <c r="O260" s="64"/>
      <c r="P260" s="64"/>
      <c r="Q260" s="64"/>
      <c r="R260" s="64"/>
      <c r="S260" s="64"/>
      <c r="T260" s="6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186</v>
      </c>
      <c r="AU260" s="17" t="s">
        <v>81</v>
      </c>
    </row>
    <row r="261" spans="1:65" s="2" customFormat="1" ht="19.5">
      <c r="A261" s="34"/>
      <c r="B261" s="35"/>
      <c r="C261" s="36"/>
      <c r="D261" s="191" t="s">
        <v>205</v>
      </c>
      <c r="E261" s="36"/>
      <c r="F261" s="196" t="s">
        <v>423</v>
      </c>
      <c r="G261" s="36"/>
      <c r="H261" s="36"/>
      <c r="I261" s="193"/>
      <c r="J261" s="36"/>
      <c r="K261" s="36"/>
      <c r="L261" s="39"/>
      <c r="M261" s="194"/>
      <c r="N261" s="195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205</v>
      </c>
      <c r="AU261" s="17" t="s">
        <v>81</v>
      </c>
    </row>
    <row r="262" spans="1:65" s="13" customFormat="1" ht="11.25">
      <c r="B262" s="197"/>
      <c r="C262" s="198"/>
      <c r="D262" s="191" t="s">
        <v>214</v>
      </c>
      <c r="E262" s="199" t="s">
        <v>19</v>
      </c>
      <c r="F262" s="200" t="s">
        <v>1066</v>
      </c>
      <c r="G262" s="198"/>
      <c r="H262" s="201">
        <v>0.154</v>
      </c>
      <c r="I262" s="202"/>
      <c r="J262" s="198"/>
      <c r="K262" s="198"/>
      <c r="L262" s="203"/>
      <c r="M262" s="204"/>
      <c r="N262" s="205"/>
      <c r="O262" s="205"/>
      <c r="P262" s="205"/>
      <c r="Q262" s="205"/>
      <c r="R262" s="205"/>
      <c r="S262" s="205"/>
      <c r="T262" s="206"/>
      <c r="AT262" s="207" t="s">
        <v>214</v>
      </c>
      <c r="AU262" s="207" t="s">
        <v>81</v>
      </c>
      <c r="AV262" s="13" t="s">
        <v>81</v>
      </c>
      <c r="AW262" s="13" t="s">
        <v>34</v>
      </c>
      <c r="AX262" s="13" t="s">
        <v>72</v>
      </c>
      <c r="AY262" s="207" t="s">
        <v>177</v>
      </c>
    </row>
    <row r="263" spans="1:65" s="14" customFormat="1" ht="11.25">
      <c r="B263" s="208"/>
      <c r="C263" s="209"/>
      <c r="D263" s="191" t="s">
        <v>214</v>
      </c>
      <c r="E263" s="210" t="s">
        <v>19</v>
      </c>
      <c r="F263" s="211" t="s">
        <v>217</v>
      </c>
      <c r="G263" s="209"/>
      <c r="H263" s="212">
        <v>0.154</v>
      </c>
      <c r="I263" s="213"/>
      <c r="J263" s="209"/>
      <c r="K263" s="209"/>
      <c r="L263" s="214"/>
      <c r="M263" s="215"/>
      <c r="N263" s="216"/>
      <c r="O263" s="216"/>
      <c r="P263" s="216"/>
      <c r="Q263" s="216"/>
      <c r="R263" s="216"/>
      <c r="S263" s="216"/>
      <c r="T263" s="217"/>
      <c r="AT263" s="218" t="s">
        <v>214</v>
      </c>
      <c r="AU263" s="218" t="s">
        <v>81</v>
      </c>
      <c r="AV263" s="14" t="s">
        <v>184</v>
      </c>
      <c r="AW263" s="14" t="s">
        <v>34</v>
      </c>
      <c r="AX263" s="14" t="s">
        <v>79</v>
      </c>
      <c r="AY263" s="218" t="s">
        <v>177</v>
      </c>
    </row>
    <row r="264" spans="1:65" s="2" customFormat="1" ht="24.2" customHeight="1">
      <c r="A264" s="34"/>
      <c r="B264" s="35"/>
      <c r="C264" s="219" t="s">
        <v>431</v>
      </c>
      <c r="D264" s="219" t="s">
        <v>335</v>
      </c>
      <c r="E264" s="220" t="s">
        <v>426</v>
      </c>
      <c r="F264" s="221" t="s">
        <v>427</v>
      </c>
      <c r="G264" s="222" t="s">
        <v>257</v>
      </c>
      <c r="H264" s="223">
        <v>7.9000000000000001E-2</v>
      </c>
      <c r="I264" s="224"/>
      <c r="J264" s="225">
        <f>ROUND(I264*H264,2)</f>
        <v>0</v>
      </c>
      <c r="K264" s="221" t="s">
        <v>183</v>
      </c>
      <c r="L264" s="226"/>
      <c r="M264" s="227" t="s">
        <v>19</v>
      </c>
      <c r="N264" s="228" t="s">
        <v>43</v>
      </c>
      <c r="O264" s="64"/>
      <c r="P264" s="187">
        <f>O264*H264</f>
        <v>0</v>
      </c>
      <c r="Q264" s="187">
        <v>1</v>
      </c>
      <c r="R264" s="187">
        <f>Q264*H264</f>
        <v>7.9000000000000001E-2</v>
      </c>
      <c r="S264" s="187">
        <v>0</v>
      </c>
      <c r="T264" s="18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9" t="s">
        <v>229</v>
      </c>
      <c r="AT264" s="189" t="s">
        <v>335</v>
      </c>
      <c r="AU264" s="189" t="s">
        <v>81</v>
      </c>
      <c r="AY264" s="17" t="s">
        <v>177</v>
      </c>
      <c r="BE264" s="190">
        <f>IF(N264="základní",J264,0)</f>
        <v>0</v>
      </c>
      <c r="BF264" s="190">
        <f>IF(N264="snížená",J264,0)</f>
        <v>0</v>
      </c>
      <c r="BG264" s="190">
        <f>IF(N264="zákl. přenesená",J264,0)</f>
        <v>0</v>
      </c>
      <c r="BH264" s="190">
        <f>IF(N264="sníž. přenesená",J264,0)</f>
        <v>0</v>
      </c>
      <c r="BI264" s="190">
        <f>IF(N264="nulová",J264,0)</f>
        <v>0</v>
      </c>
      <c r="BJ264" s="17" t="s">
        <v>79</v>
      </c>
      <c r="BK264" s="190">
        <f>ROUND(I264*H264,2)</f>
        <v>0</v>
      </c>
      <c r="BL264" s="17" t="s">
        <v>184</v>
      </c>
      <c r="BM264" s="189" t="s">
        <v>1067</v>
      </c>
    </row>
    <row r="265" spans="1:65" s="2" customFormat="1" ht="11.25">
      <c r="A265" s="34"/>
      <c r="B265" s="35"/>
      <c r="C265" s="36"/>
      <c r="D265" s="191" t="s">
        <v>186</v>
      </c>
      <c r="E265" s="36"/>
      <c r="F265" s="192" t="s">
        <v>427</v>
      </c>
      <c r="G265" s="36"/>
      <c r="H265" s="36"/>
      <c r="I265" s="193"/>
      <c r="J265" s="36"/>
      <c r="K265" s="36"/>
      <c r="L265" s="39"/>
      <c r="M265" s="194"/>
      <c r="N265" s="195"/>
      <c r="O265" s="64"/>
      <c r="P265" s="64"/>
      <c r="Q265" s="64"/>
      <c r="R265" s="64"/>
      <c r="S265" s="64"/>
      <c r="T265" s="65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186</v>
      </c>
      <c r="AU265" s="17" t="s">
        <v>81</v>
      </c>
    </row>
    <row r="266" spans="1:65" s="2" customFormat="1" ht="19.5">
      <c r="A266" s="34"/>
      <c r="B266" s="35"/>
      <c r="C266" s="36"/>
      <c r="D266" s="191" t="s">
        <v>205</v>
      </c>
      <c r="E266" s="36"/>
      <c r="F266" s="196" t="s">
        <v>1068</v>
      </c>
      <c r="G266" s="36"/>
      <c r="H266" s="36"/>
      <c r="I266" s="193"/>
      <c r="J266" s="36"/>
      <c r="K266" s="36"/>
      <c r="L266" s="39"/>
      <c r="M266" s="194"/>
      <c r="N266" s="195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205</v>
      </c>
      <c r="AU266" s="17" t="s">
        <v>81</v>
      </c>
    </row>
    <row r="267" spans="1:65" s="13" customFormat="1" ht="11.25">
      <c r="B267" s="197"/>
      <c r="C267" s="198"/>
      <c r="D267" s="191" t="s">
        <v>214</v>
      </c>
      <c r="E267" s="199" t="s">
        <v>19</v>
      </c>
      <c r="F267" s="200" t="s">
        <v>1069</v>
      </c>
      <c r="G267" s="198"/>
      <c r="H267" s="201">
        <v>7.9000000000000001E-2</v>
      </c>
      <c r="I267" s="202"/>
      <c r="J267" s="198"/>
      <c r="K267" s="198"/>
      <c r="L267" s="203"/>
      <c r="M267" s="204"/>
      <c r="N267" s="205"/>
      <c r="O267" s="205"/>
      <c r="P267" s="205"/>
      <c r="Q267" s="205"/>
      <c r="R267" s="205"/>
      <c r="S267" s="205"/>
      <c r="T267" s="206"/>
      <c r="AT267" s="207" t="s">
        <v>214</v>
      </c>
      <c r="AU267" s="207" t="s">
        <v>81</v>
      </c>
      <c r="AV267" s="13" t="s">
        <v>81</v>
      </c>
      <c r="AW267" s="13" t="s">
        <v>34</v>
      </c>
      <c r="AX267" s="13" t="s">
        <v>72</v>
      </c>
      <c r="AY267" s="207" t="s">
        <v>177</v>
      </c>
    </row>
    <row r="268" spans="1:65" s="14" customFormat="1" ht="11.25">
      <c r="B268" s="208"/>
      <c r="C268" s="209"/>
      <c r="D268" s="191" t="s">
        <v>214</v>
      </c>
      <c r="E268" s="210" t="s">
        <v>19</v>
      </c>
      <c r="F268" s="211" t="s">
        <v>217</v>
      </c>
      <c r="G268" s="209"/>
      <c r="H268" s="212">
        <v>7.9000000000000001E-2</v>
      </c>
      <c r="I268" s="213"/>
      <c r="J268" s="209"/>
      <c r="K268" s="209"/>
      <c r="L268" s="214"/>
      <c r="M268" s="215"/>
      <c r="N268" s="216"/>
      <c r="O268" s="216"/>
      <c r="P268" s="216"/>
      <c r="Q268" s="216"/>
      <c r="R268" s="216"/>
      <c r="S268" s="216"/>
      <c r="T268" s="217"/>
      <c r="AT268" s="218" t="s">
        <v>214</v>
      </c>
      <c r="AU268" s="218" t="s">
        <v>81</v>
      </c>
      <c r="AV268" s="14" t="s">
        <v>184</v>
      </c>
      <c r="AW268" s="14" t="s">
        <v>34</v>
      </c>
      <c r="AX268" s="14" t="s">
        <v>79</v>
      </c>
      <c r="AY268" s="218" t="s">
        <v>177</v>
      </c>
    </row>
    <row r="269" spans="1:65" s="2" customFormat="1" ht="14.45" customHeight="1">
      <c r="A269" s="34"/>
      <c r="B269" s="35"/>
      <c r="C269" s="219" t="s">
        <v>437</v>
      </c>
      <c r="D269" s="219" t="s">
        <v>335</v>
      </c>
      <c r="E269" s="220" t="s">
        <v>432</v>
      </c>
      <c r="F269" s="221" t="s">
        <v>433</v>
      </c>
      <c r="G269" s="222" t="s">
        <v>257</v>
      </c>
      <c r="H269" s="223">
        <v>5.8999999999999997E-2</v>
      </c>
      <c r="I269" s="224"/>
      <c r="J269" s="225">
        <f>ROUND(I269*H269,2)</f>
        <v>0</v>
      </c>
      <c r="K269" s="221" t="s">
        <v>183</v>
      </c>
      <c r="L269" s="226"/>
      <c r="M269" s="227" t="s">
        <v>19</v>
      </c>
      <c r="N269" s="228" t="s">
        <v>43</v>
      </c>
      <c r="O269" s="64"/>
      <c r="P269" s="187">
        <f>O269*H269</f>
        <v>0</v>
      </c>
      <c r="Q269" s="187">
        <v>1</v>
      </c>
      <c r="R269" s="187">
        <f>Q269*H269</f>
        <v>5.8999999999999997E-2</v>
      </c>
      <c r="S269" s="187">
        <v>0</v>
      </c>
      <c r="T269" s="18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9" t="s">
        <v>229</v>
      </c>
      <c r="AT269" s="189" t="s">
        <v>335</v>
      </c>
      <c r="AU269" s="189" t="s">
        <v>81</v>
      </c>
      <c r="AY269" s="17" t="s">
        <v>177</v>
      </c>
      <c r="BE269" s="190">
        <f>IF(N269="základní",J269,0)</f>
        <v>0</v>
      </c>
      <c r="BF269" s="190">
        <f>IF(N269="snížená",J269,0)</f>
        <v>0</v>
      </c>
      <c r="BG269" s="190">
        <f>IF(N269="zákl. přenesená",J269,0)</f>
        <v>0</v>
      </c>
      <c r="BH269" s="190">
        <f>IF(N269="sníž. přenesená",J269,0)</f>
        <v>0</v>
      </c>
      <c r="BI269" s="190">
        <f>IF(N269="nulová",J269,0)</f>
        <v>0</v>
      </c>
      <c r="BJ269" s="17" t="s">
        <v>79</v>
      </c>
      <c r="BK269" s="190">
        <f>ROUND(I269*H269,2)</f>
        <v>0</v>
      </c>
      <c r="BL269" s="17" t="s">
        <v>184</v>
      </c>
      <c r="BM269" s="189" t="s">
        <v>1070</v>
      </c>
    </row>
    <row r="270" spans="1:65" s="2" customFormat="1" ht="11.25">
      <c r="A270" s="34"/>
      <c r="B270" s="35"/>
      <c r="C270" s="36"/>
      <c r="D270" s="191" t="s">
        <v>186</v>
      </c>
      <c r="E270" s="36"/>
      <c r="F270" s="192" t="s">
        <v>433</v>
      </c>
      <c r="G270" s="36"/>
      <c r="H270" s="36"/>
      <c r="I270" s="193"/>
      <c r="J270" s="36"/>
      <c r="K270" s="36"/>
      <c r="L270" s="39"/>
      <c r="M270" s="194"/>
      <c r="N270" s="195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186</v>
      </c>
      <c r="AU270" s="17" t="s">
        <v>81</v>
      </c>
    </row>
    <row r="271" spans="1:65" s="2" customFormat="1" ht="19.5">
      <c r="A271" s="34"/>
      <c r="B271" s="35"/>
      <c r="C271" s="36"/>
      <c r="D271" s="191" t="s">
        <v>205</v>
      </c>
      <c r="E271" s="36"/>
      <c r="F271" s="196" t="s">
        <v>435</v>
      </c>
      <c r="G271" s="36"/>
      <c r="H271" s="36"/>
      <c r="I271" s="193"/>
      <c r="J271" s="36"/>
      <c r="K271" s="36"/>
      <c r="L271" s="39"/>
      <c r="M271" s="194"/>
      <c r="N271" s="195"/>
      <c r="O271" s="64"/>
      <c r="P271" s="64"/>
      <c r="Q271" s="64"/>
      <c r="R271" s="64"/>
      <c r="S271" s="64"/>
      <c r="T271" s="65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205</v>
      </c>
      <c r="AU271" s="17" t="s">
        <v>81</v>
      </c>
    </row>
    <row r="272" spans="1:65" s="13" customFormat="1" ht="11.25">
      <c r="B272" s="197"/>
      <c r="C272" s="198"/>
      <c r="D272" s="191" t="s">
        <v>214</v>
      </c>
      <c r="E272" s="199" t="s">
        <v>19</v>
      </c>
      <c r="F272" s="200" t="s">
        <v>1071</v>
      </c>
      <c r="G272" s="198"/>
      <c r="H272" s="201">
        <v>5.8999999999999997E-2</v>
      </c>
      <c r="I272" s="202"/>
      <c r="J272" s="198"/>
      <c r="K272" s="198"/>
      <c r="L272" s="203"/>
      <c r="M272" s="204"/>
      <c r="N272" s="205"/>
      <c r="O272" s="205"/>
      <c r="P272" s="205"/>
      <c r="Q272" s="205"/>
      <c r="R272" s="205"/>
      <c r="S272" s="205"/>
      <c r="T272" s="206"/>
      <c r="AT272" s="207" t="s">
        <v>214</v>
      </c>
      <c r="AU272" s="207" t="s">
        <v>81</v>
      </c>
      <c r="AV272" s="13" t="s">
        <v>81</v>
      </c>
      <c r="AW272" s="13" t="s">
        <v>34</v>
      </c>
      <c r="AX272" s="13" t="s">
        <v>72</v>
      </c>
      <c r="AY272" s="207" t="s">
        <v>177</v>
      </c>
    </row>
    <row r="273" spans="1:65" s="14" customFormat="1" ht="11.25">
      <c r="B273" s="208"/>
      <c r="C273" s="209"/>
      <c r="D273" s="191" t="s">
        <v>214</v>
      </c>
      <c r="E273" s="210" t="s">
        <v>19</v>
      </c>
      <c r="F273" s="211" t="s">
        <v>217</v>
      </c>
      <c r="G273" s="209"/>
      <c r="H273" s="212">
        <v>5.8999999999999997E-2</v>
      </c>
      <c r="I273" s="213"/>
      <c r="J273" s="209"/>
      <c r="K273" s="209"/>
      <c r="L273" s="214"/>
      <c r="M273" s="215"/>
      <c r="N273" s="216"/>
      <c r="O273" s="216"/>
      <c r="P273" s="216"/>
      <c r="Q273" s="216"/>
      <c r="R273" s="216"/>
      <c r="S273" s="216"/>
      <c r="T273" s="217"/>
      <c r="AT273" s="218" t="s">
        <v>214</v>
      </c>
      <c r="AU273" s="218" t="s">
        <v>81</v>
      </c>
      <c r="AV273" s="14" t="s">
        <v>184</v>
      </c>
      <c r="AW273" s="14" t="s">
        <v>34</v>
      </c>
      <c r="AX273" s="14" t="s">
        <v>79</v>
      </c>
      <c r="AY273" s="218" t="s">
        <v>177</v>
      </c>
    </row>
    <row r="274" spans="1:65" s="2" customFormat="1" ht="14.45" customHeight="1">
      <c r="A274" s="34"/>
      <c r="B274" s="35"/>
      <c r="C274" s="178" t="s">
        <v>446</v>
      </c>
      <c r="D274" s="178" t="s">
        <v>179</v>
      </c>
      <c r="E274" s="179" t="s">
        <v>438</v>
      </c>
      <c r="F274" s="180" t="s">
        <v>439</v>
      </c>
      <c r="G274" s="181" t="s">
        <v>440</v>
      </c>
      <c r="H274" s="182">
        <v>8</v>
      </c>
      <c r="I274" s="183"/>
      <c r="J274" s="184">
        <f>ROUND(I274*H274,2)</f>
        <v>0</v>
      </c>
      <c r="K274" s="180" t="s">
        <v>183</v>
      </c>
      <c r="L274" s="39"/>
      <c r="M274" s="185" t="s">
        <v>19</v>
      </c>
      <c r="N274" s="186" t="s">
        <v>43</v>
      </c>
      <c r="O274" s="64"/>
      <c r="P274" s="187">
        <f>O274*H274</f>
        <v>0</v>
      </c>
      <c r="Q274" s="187">
        <v>1.17E-3</v>
      </c>
      <c r="R274" s="187">
        <f>Q274*H274</f>
        <v>9.3600000000000003E-3</v>
      </c>
      <c r="S274" s="187">
        <v>0</v>
      </c>
      <c r="T274" s="18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9" t="s">
        <v>184</v>
      </c>
      <c r="AT274" s="189" t="s">
        <v>179</v>
      </c>
      <c r="AU274" s="189" t="s">
        <v>81</v>
      </c>
      <c r="AY274" s="17" t="s">
        <v>177</v>
      </c>
      <c r="BE274" s="190">
        <f>IF(N274="základní",J274,0)</f>
        <v>0</v>
      </c>
      <c r="BF274" s="190">
        <f>IF(N274="snížená",J274,0)</f>
        <v>0</v>
      </c>
      <c r="BG274" s="190">
        <f>IF(N274="zákl. přenesená",J274,0)</f>
        <v>0</v>
      </c>
      <c r="BH274" s="190">
        <f>IF(N274="sníž. přenesená",J274,0)</f>
        <v>0</v>
      </c>
      <c r="BI274" s="190">
        <f>IF(N274="nulová",J274,0)</f>
        <v>0</v>
      </c>
      <c r="BJ274" s="17" t="s">
        <v>79</v>
      </c>
      <c r="BK274" s="190">
        <f>ROUND(I274*H274,2)</f>
        <v>0</v>
      </c>
      <c r="BL274" s="17" t="s">
        <v>184</v>
      </c>
      <c r="BM274" s="189" t="s">
        <v>1072</v>
      </c>
    </row>
    <row r="275" spans="1:65" s="2" customFormat="1" ht="11.25">
      <c r="A275" s="34"/>
      <c r="B275" s="35"/>
      <c r="C275" s="36"/>
      <c r="D275" s="191" t="s">
        <v>186</v>
      </c>
      <c r="E275" s="36"/>
      <c r="F275" s="192" t="s">
        <v>442</v>
      </c>
      <c r="G275" s="36"/>
      <c r="H275" s="36"/>
      <c r="I275" s="193"/>
      <c r="J275" s="36"/>
      <c r="K275" s="36"/>
      <c r="L275" s="39"/>
      <c r="M275" s="194"/>
      <c r="N275" s="195"/>
      <c r="O275" s="64"/>
      <c r="P275" s="64"/>
      <c r="Q275" s="64"/>
      <c r="R275" s="64"/>
      <c r="S275" s="64"/>
      <c r="T275" s="65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186</v>
      </c>
      <c r="AU275" s="17" t="s">
        <v>81</v>
      </c>
    </row>
    <row r="276" spans="1:65" s="2" customFormat="1" ht="165.75">
      <c r="A276" s="34"/>
      <c r="B276" s="35"/>
      <c r="C276" s="36"/>
      <c r="D276" s="191" t="s">
        <v>188</v>
      </c>
      <c r="E276" s="36"/>
      <c r="F276" s="196" t="s">
        <v>443</v>
      </c>
      <c r="G276" s="36"/>
      <c r="H276" s="36"/>
      <c r="I276" s="193"/>
      <c r="J276" s="36"/>
      <c r="K276" s="36"/>
      <c r="L276" s="39"/>
      <c r="M276" s="194"/>
      <c r="N276" s="195"/>
      <c r="O276" s="64"/>
      <c r="P276" s="64"/>
      <c r="Q276" s="64"/>
      <c r="R276" s="64"/>
      <c r="S276" s="64"/>
      <c r="T276" s="6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188</v>
      </c>
      <c r="AU276" s="17" t="s">
        <v>81</v>
      </c>
    </row>
    <row r="277" spans="1:65" s="2" customFormat="1" ht="19.5">
      <c r="A277" s="34"/>
      <c r="B277" s="35"/>
      <c r="C277" s="36"/>
      <c r="D277" s="191" t="s">
        <v>205</v>
      </c>
      <c r="E277" s="36"/>
      <c r="F277" s="196" t="s">
        <v>1073</v>
      </c>
      <c r="G277" s="36"/>
      <c r="H277" s="36"/>
      <c r="I277" s="193"/>
      <c r="J277" s="36"/>
      <c r="K277" s="36"/>
      <c r="L277" s="39"/>
      <c r="M277" s="194"/>
      <c r="N277" s="195"/>
      <c r="O277" s="64"/>
      <c r="P277" s="64"/>
      <c r="Q277" s="64"/>
      <c r="R277" s="64"/>
      <c r="S277" s="64"/>
      <c r="T277" s="65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205</v>
      </c>
      <c r="AU277" s="17" t="s">
        <v>81</v>
      </c>
    </row>
    <row r="278" spans="1:65" s="13" customFormat="1" ht="11.25">
      <c r="B278" s="197"/>
      <c r="C278" s="198"/>
      <c r="D278" s="191" t="s">
        <v>214</v>
      </c>
      <c r="E278" s="199" t="s">
        <v>19</v>
      </c>
      <c r="F278" s="200" t="s">
        <v>1074</v>
      </c>
      <c r="G278" s="198"/>
      <c r="H278" s="201">
        <v>8</v>
      </c>
      <c r="I278" s="202"/>
      <c r="J278" s="198"/>
      <c r="K278" s="198"/>
      <c r="L278" s="203"/>
      <c r="M278" s="204"/>
      <c r="N278" s="205"/>
      <c r="O278" s="205"/>
      <c r="P278" s="205"/>
      <c r="Q278" s="205"/>
      <c r="R278" s="205"/>
      <c r="S278" s="205"/>
      <c r="T278" s="206"/>
      <c r="AT278" s="207" t="s">
        <v>214</v>
      </c>
      <c r="AU278" s="207" t="s">
        <v>81</v>
      </c>
      <c r="AV278" s="13" t="s">
        <v>81</v>
      </c>
      <c r="AW278" s="13" t="s">
        <v>34</v>
      </c>
      <c r="AX278" s="13" t="s">
        <v>72</v>
      </c>
      <c r="AY278" s="207" t="s">
        <v>177</v>
      </c>
    </row>
    <row r="279" spans="1:65" s="14" customFormat="1" ht="11.25">
      <c r="B279" s="208"/>
      <c r="C279" s="209"/>
      <c r="D279" s="191" t="s">
        <v>214</v>
      </c>
      <c r="E279" s="210" t="s">
        <v>19</v>
      </c>
      <c r="F279" s="211" t="s">
        <v>217</v>
      </c>
      <c r="G279" s="209"/>
      <c r="H279" s="212">
        <v>8</v>
      </c>
      <c r="I279" s="213"/>
      <c r="J279" s="209"/>
      <c r="K279" s="209"/>
      <c r="L279" s="214"/>
      <c r="M279" s="215"/>
      <c r="N279" s="216"/>
      <c r="O279" s="216"/>
      <c r="P279" s="216"/>
      <c r="Q279" s="216"/>
      <c r="R279" s="216"/>
      <c r="S279" s="216"/>
      <c r="T279" s="217"/>
      <c r="AT279" s="218" t="s">
        <v>214</v>
      </c>
      <c r="AU279" s="218" t="s">
        <v>81</v>
      </c>
      <c r="AV279" s="14" t="s">
        <v>184</v>
      </c>
      <c r="AW279" s="14" t="s">
        <v>34</v>
      </c>
      <c r="AX279" s="14" t="s">
        <v>79</v>
      </c>
      <c r="AY279" s="218" t="s">
        <v>177</v>
      </c>
    </row>
    <row r="280" spans="1:65" s="2" customFormat="1" ht="14.45" customHeight="1">
      <c r="A280" s="34"/>
      <c r="B280" s="35"/>
      <c r="C280" s="178" t="s">
        <v>451</v>
      </c>
      <c r="D280" s="178" t="s">
        <v>179</v>
      </c>
      <c r="E280" s="179" t="s">
        <v>447</v>
      </c>
      <c r="F280" s="180" t="s">
        <v>448</v>
      </c>
      <c r="G280" s="181" t="s">
        <v>440</v>
      </c>
      <c r="H280" s="182">
        <v>8</v>
      </c>
      <c r="I280" s="183"/>
      <c r="J280" s="184">
        <f>ROUND(I280*H280,2)</f>
        <v>0</v>
      </c>
      <c r="K280" s="180" t="s">
        <v>183</v>
      </c>
      <c r="L280" s="39"/>
      <c r="M280" s="185" t="s">
        <v>19</v>
      </c>
      <c r="N280" s="186" t="s">
        <v>43</v>
      </c>
      <c r="O280" s="64"/>
      <c r="P280" s="187">
        <f>O280*H280</f>
        <v>0</v>
      </c>
      <c r="Q280" s="187">
        <v>5.8049999999999996E-4</v>
      </c>
      <c r="R280" s="187">
        <f>Q280*H280</f>
        <v>4.6439999999999997E-3</v>
      </c>
      <c r="S280" s="187">
        <v>0</v>
      </c>
      <c r="T280" s="18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9" t="s">
        <v>184</v>
      </c>
      <c r="AT280" s="189" t="s">
        <v>179</v>
      </c>
      <c r="AU280" s="189" t="s">
        <v>81</v>
      </c>
      <c r="AY280" s="17" t="s">
        <v>177</v>
      </c>
      <c r="BE280" s="190">
        <f>IF(N280="základní",J280,0)</f>
        <v>0</v>
      </c>
      <c r="BF280" s="190">
        <f>IF(N280="snížená",J280,0)</f>
        <v>0</v>
      </c>
      <c r="BG280" s="190">
        <f>IF(N280="zákl. přenesená",J280,0)</f>
        <v>0</v>
      </c>
      <c r="BH280" s="190">
        <f>IF(N280="sníž. přenesená",J280,0)</f>
        <v>0</v>
      </c>
      <c r="BI280" s="190">
        <f>IF(N280="nulová",J280,0)</f>
        <v>0</v>
      </c>
      <c r="BJ280" s="17" t="s">
        <v>79</v>
      </c>
      <c r="BK280" s="190">
        <f>ROUND(I280*H280,2)</f>
        <v>0</v>
      </c>
      <c r="BL280" s="17" t="s">
        <v>184</v>
      </c>
      <c r="BM280" s="189" t="s">
        <v>1075</v>
      </c>
    </row>
    <row r="281" spans="1:65" s="2" customFormat="1" ht="11.25">
      <c r="A281" s="34"/>
      <c r="B281" s="35"/>
      <c r="C281" s="36"/>
      <c r="D281" s="191" t="s">
        <v>186</v>
      </c>
      <c r="E281" s="36"/>
      <c r="F281" s="192" t="s">
        <v>450</v>
      </c>
      <c r="G281" s="36"/>
      <c r="H281" s="36"/>
      <c r="I281" s="193"/>
      <c r="J281" s="36"/>
      <c r="K281" s="36"/>
      <c r="L281" s="39"/>
      <c r="M281" s="194"/>
      <c r="N281" s="195"/>
      <c r="O281" s="64"/>
      <c r="P281" s="64"/>
      <c r="Q281" s="64"/>
      <c r="R281" s="64"/>
      <c r="S281" s="64"/>
      <c r="T281" s="65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186</v>
      </c>
      <c r="AU281" s="17" t="s">
        <v>81</v>
      </c>
    </row>
    <row r="282" spans="1:65" s="2" customFormat="1" ht="165.75">
      <c r="A282" s="34"/>
      <c r="B282" s="35"/>
      <c r="C282" s="36"/>
      <c r="D282" s="191" t="s">
        <v>188</v>
      </c>
      <c r="E282" s="36"/>
      <c r="F282" s="196" t="s">
        <v>443</v>
      </c>
      <c r="G282" s="36"/>
      <c r="H282" s="36"/>
      <c r="I282" s="193"/>
      <c r="J282" s="36"/>
      <c r="K282" s="36"/>
      <c r="L282" s="39"/>
      <c r="M282" s="194"/>
      <c r="N282" s="195"/>
      <c r="O282" s="64"/>
      <c r="P282" s="64"/>
      <c r="Q282" s="64"/>
      <c r="R282" s="64"/>
      <c r="S282" s="64"/>
      <c r="T282" s="65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188</v>
      </c>
      <c r="AU282" s="17" t="s">
        <v>81</v>
      </c>
    </row>
    <row r="283" spans="1:65" s="2" customFormat="1" ht="19.5">
      <c r="A283" s="34"/>
      <c r="B283" s="35"/>
      <c r="C283" s="36"/>
      <c r="D283" s="191" t="s">
        <v>205</v>
      </c>
      <c r="E283" s="36"/>
      <c r="F283" s="196" t="s">
        <v>1076</v>
      </c>
      <c r="G283" s="36"/>
      <c r="H283" s="36"/>
      <c r="I283" s="193"/>
      <c r="J283" s="36"/>
      <c r="K283" s="36"/>
      <c r="L283" s="39"/>
      <c r="M283" s="194"/>
      <c r="N283" s="195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205</v>
      </c>
      <c r="AU283" s="17" t="s">
        <v>81</v>
      </c>
    </row>
    <row r="284" spans="1:65" s="2" customFormat="1" ht="24.2" customHeight="1">
      <c r="A284" s="34"/>
      <c r="B284" s="35"/>
      <c r="C284" s="178" t="s">
        <v>458</v>
      </c>
      <c r="D284" s="178" t="s">
        <v>179</v>
      </c>
      <c r="E284" s="179" t="s">
        <v>452</v>
      </c>
      <c r="F284" s="180" t="s">
        <v>453</v>
      </c>
      <c r="G284" s="181" t="s">
        <v>182</v>
      </c>
      <c r="H284" s="182">
        <v>28</v>
      </c>
      <c r="I284" s="183"/>
      <c r="J284" s="184">
        <f>ROUND(I284*H284,2)</f>
        <v>0</v>
      </c>
      <c r="K284" s="180" t="s">
        <v>183</v>
      </c>
      <c r="L284" s="39"/>
      <c r="M284" s="185" t="s">
        <v>19</v>
      </c>
      <c r="N284" s="186" t="s">
        <v>43</v>
      </c>
      <c r="O284" s="64"/>
      <c r="P284" s="187">
        <f>O284*H284</f>
        <v>0</v>
      </c>
      <c r="Q284" s="187">
        <v>0</v>
      </c>
      <c r="R284" s="187">
        <f>Q284*H284</f>
        <v>0</v>
      </c>
      <c r="S284" s="187">
        <v>2.9999999999999997E-4</v>
      </c>
      <c r="T284" s="188">
        <f>S284*H284</f>
        <v>8.3999999999999995E-3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9" t="s">
        <v>184</v>
      </c>
      <c r="AT284" s="189" t="s">
        <v>179</v>
      </c>
      <c r="AU284" s="189" t="s">
        <v>81</v>
      </c>
      <c r="AY284" s="17" t="s">
        <v>177</v>
      </c>
      <c r="BE284" s="190">
        <f>IF(N284="základní",J284,0)</f>
        <v>0</v>
      </c>
      <c r="BF284" s="190">
        <f>IF(N284="snížená",J284,0)</f>
        <v>0</v>
      </c>
      <c r="BG284" s="190">
        <f>IF(N284="zákl. přenesená",J284,0)</f>
        <v>0</v>
      </c>
      <c r="BH284" s="190">
        <f>IF(N284="sníž. přenesená",J284,0)</f>
        <v>0</v>
      </c>
      <c r="BI284" s="190">
        <f>IF(N284="nulová",J284,0)</f>
        <v>0</v>
      </c>
      <c r="BJ284" s="17" t="s">
        <v>79</v>
      </c>
      <c r="BK284" s="190">
        <f>ROUND(I284*H284,2)</f>
        <v>0</v>
      </c>
      <c r="BL284" s="17" t="s">
        <v>184</v>
      </c>
      <c r="BM284" s="189" t="s">
        <v>1077</v>
      </c>
    </row>
    <row r="285" spans="1:65" s="2" customFormat="1" ht="11.25">
      <c r="A285" s="34"/>
      <c r="B285" s="35"/>
      <c r="C285" s="36"/>
      <c r="D285" s="191" t="s">
        <v>186</v>
      </c>
      <c r="E285" s="36"/>
      <c r="F285" s="192" t="s">
        <v>453</v>
      </c>
      <c r="G285" s="36"/>
      <c r="H285" s="36"/>
      <c r="I285" s="193"/>
      <c r="J285" s="36"/>
      <c r="K285" s="36"/>
      <c r="L285" s="39"/>
      <c r="M285" s="194"/>
      <c r="N285" s="195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186</v>
      </c>
      <c r="AU285" s="17" t="s">
        <v>81</v>
      </c>
    </row>
    <row r="286" spans="1:65" s="2" customFormat="1" ht="39">
      <c r="A286" s="34"/>
      <c r="B286" s="35"/>
      <c r="C286" s="36"/>
      <c r="D286" s="191" t="s">
        <v>188</v>
      </c>
      <c r="E286" s="36"/>
      <c r="F286" s="196" t="s">
        <v>455</v>
      </c>
      <c r="G286" s="36"/>
      <c r="H286" s="36"/>
      <c r="I286" s="193"/>
      <c r="J286" s="36"/>
      <c r="K286" s="36"/>
      <c r="L286" s="39"/>
      <c r="M286" s="194"/>
      <c r="N286" s="195"/>
      <c r="O286" s="64"/>
      <c r="P286" s="64"/>
      <c r="Q286" s="64"/>
      <c r="R286" s="64"/>
      <c r="S286" s="64"/>
      <c r="T286" s="65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188</v>
      </c>
      <c r="AU286" s="17" t="s">
        <v>81</v>
      </c>
    </row>
    <row r="287" spans="1:65" s="2" customFormat="1" ht="19.5">
      <c r="A287" s="34"/>
      <c r="B287" s="35"/>
      <c r="C287" s="36"/>
      <c r="D287" s="191" t="s">
        <v>205</v>
      </c>
      <c r="E287" s="36"/>
      <c r="F287" s="196" t="s">
        <v>456</v>
      </c>
      <c r="G287" s="36"/>
      <c r="H287" s="36"/>
      <c r="I287" s="193"/>
      <c r="J287" s="36"/>
      <c r="K287" s="36"/>
      <c r="L287" s="39"/>
      <c r="M287" s="194"/>
      <c r="N287" s="195"/>
      <c r="O287" s="64"/>
      <c r="P287" s="64"/>
      <c r="Q287" s="64"/>
      <c r="R287" s="64"/>
      <c r="S287" s="64"/>
      <c r="T287" s="65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205</v>
      </c>
      <c r="AU287" s="17" t="s">
        <v>81</v>
      </c>
    </row>
    <row r="288" spans="1:65" s="13" customFormat="1" ht="11.25">
      <c r="B288" s="197"/>
      <c r="C288" s="198"/>
      <c r="D288" s="191" t="s">
        <v>214</v>
      </c>
      <c r="E288" s="199" t="s">
        <v>19</v>
      </c>
      <c r="F288" s="200" t="s">
        <v>1078</v>
      </c>
      <c r="G288" s="198"/>
      <c r="H288" s="201">
        <v>28</v>
      </c>
      <c r="I288" s="202"/>
      <c r="J288" s="198"/>
      <c r="K288" s="198"/>
      <c r="L288" s="203"/>
      <c r="M288" s="204"/>
      <c r="N288" s="205"/>
      <c r="O288" s="205"/>
      <c r="P288" s="205"/>
      <c r="Q288" s="205"/>
      <c r="R288" s="205"/>
      <c r="S288" s="205"/>
      <c r="T288" s="206"/>
      <c r="AT288" s="207" t="s">
        <v>214</v>
      </c>
      <c r="AU288" s="207" t="s">
        <v>81</v>
      </c>
      <c r="AV288" s="13" t="s">
        <v>81</v>
      </c>
      <c r="AW288" s="13" t="s">
        <v>34</v>
      </c>
      <c r="AX288" s="13" t="s">
        <v>72</v>
      </c>
      <c r="AY288" s="207" t="s">
        <v>177</v>
      </c>
    </row>
    <row r="289" spans="1:65" s="14" customFormat="1" ht="11.25">
      <c r="B289" s="208"/>
      <c r="C289" s="209"/>
      <c r="D289" s="191" t="s">
        <v>214</v>
      </c>
      <c r="E289" s="210" t="s">
        <v>19</v>
      </c>
      <c r="F289" s="211" t="s">
        <v>217</v>
      </c>
      <c r="G289" s="209"/>
      <c r="H289" s="212">
        <v>28</v>
      </c>
      <c r="I289" s="213"/>
      <c r="J289" s="209"/>
      <c r="K289" s="209"/>
      <c r="L289" s="214"/>
      <c r="M289" s="215"/>
      <c r="N289" s="216"/>
      <c r="O289" s="216"/>
      <c r="P289" s="216"/>
      <c r="Q289" s="216"/>
      <c r="R289" s="216"/>
      <c r="S289" s="216"/>
      <c r="T289" s="217"/>
      <c r="AT289" s="218" t="s">
        <v>214</v>
      </c>
      <c r="AU289" s="218" t="s">
        <v>81</v>
      </c>
      <c r="AV289" s="14" t="s">
        <v>184</v>
      </c>
      <c r="AW289" s="14" t="s">
        <v>34</v>
      </c>
      <c r="AX289" s="14" t="s">
        <v>79</v>
      </c>
      <c r="AY289" s="218" t="s">
        <v>177</v>
      </c>
    </row>
    <row r="290" spans="1:65" s="2" customFormat="1" ht="24.2" customHeight="1">
      <c r="A290" s="34"/>
      <c r="B290" s="35"/>
      <c r="C290" s="178" t="s">
        <v>465</v>
      </c>
      <c r="D290" s="178" t="s">
        <v>179</v>
      </c>
      <c r="E290" s="179" t="s">
        <v>459</v>
      </c>
      <c r="F290" s="180" t="s">
        <v>460</v>
      </c>
      <c r="G290" s="181" t="s">
        <v>210</v>
      </c>
      <c r="H290" s="182">
        <v>6</v>
      </c>
      <c r="I290" s="183"/>
      <c r="J290" s="184">
        <f>ROUND(I290*H290,2)</f>
        <v>0</v>
      </c>
      <c r="K290" s="180" t="s">
        <v>183</v>
      </c>
      <c r="L290" s="39"/>
      <c r="M290" s="185" t="s">
        <v>19</v>
      </c>
      <c r="N290" s="186" t="s">
        <v>43</v>
      </c>
      <c r="O290" s="64"/>
      <c r="P290" s="187">
        <f>O290*H290</f>
        <v>0</v>
      </c>
      <c r="Q290" s="187">
        <v>0</v>
      </c>
      <c r="R290" s="187">
        <f>Q290*H290</f>
        <v>0</v>
      </c>
      <c r="S290" s="187">
        <v>1.8</v>
      </c>
      <c r="T290" s="188">
        <f>S290*H290</f>
        <v>10.8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9" t="s">
        <v>184</v>
      </c>
      <c r="AT290" s="189" t="s">
        <v>179</v>
      </c>
      <c r="AU290" s="189" t="s">
        <v>81</v>
      </c>
      <c r="AY290" s="17" t="s">
        <v>177</v>
      </c>
      <c r="BE290" s="190">
        <f>IF(N290="základní",J290,0)</f>
        <v>0</v>
      </c>
      <c r="BF290" s="190">
        <f>IF(N290="snížená",J290,0)</f>
        <v>0</v>
      </c>
      <c r="BG290" s="190">
        <f>IF(N290="zákl. přenesená",J290,0)</f>
        <v>0</v>
      </c>
      <c r="BH290" s="190">
        <f>IF(N290="sníž. přenesená",J290,0)</f>
        <v>0</v>
      </c>
      <c r="BI290" s="190">
        <f>IF(N290="nulová",J290,0)</f>
        <v>0</v>
      </c>
      <c r="BJ290" s="17" t="s">
        <v>79</v>
      </c>
      <c r="BK290" s="190">
        <f>ROUND(I290*H290,2)</f>
        <v>0</v>
      </c>
      <c r="BL290" s="17" t="s">
        <v>184</v>
      </c>
      <c r="BM290" s="189" t="s">
        <v>1079</v>
      </c>
    </row>
    <row r="291" spans="1:65" s="2" customFormat="1" ht="19.5">
      <c r="A291" s="34"/>
      <c r="B291" s="35"/>
      <c r="C291" s="36"/>
      <c r="D291" s="191" t="s">
        <v>186</v>
      </c>
      <c r="E291" s="36"/>
      <c r="F291" s="192" t="s">
        <v>460</v>
      </c>
      <c r="G291" s="36"/>
      <c r="H291" s="36"/>
      <c r="I291" s="193"/>
      <c r="J291" s="36"/>
      <c r="K291" s="36"/>
      <c r="L291" s="39"/>
      <c r="M291" s="194"/>
      <c r="N291" s="195"/>
      <c r="O291" s="64"/>
      <c r="P291" s="64"/>
      <c r="Q291" s="64"/>
      <c r="R291" s="64"/>
      <c r="S291" s="64"/>
      <c r="T291" s="65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186</v>
      </c>
      <c r="AU291" s="17" t="s">
        <v>81</v>
      </c>
    </row>
    <row r="292" spans="1:65" s="2" customFormat="1" ht="19.5">
      <c r="A292" s="34"/>
      <c r="B292" s="35"/>
      <c r="C292" s="36"/>
      <c r="D292" s="191" t="s">
        <v>205</v>
      </c>
      <c r="E292" s="36"/>
      <c r="F292" s="196" t="s">
        <v>462</v>
      </c>
      <c r="G292" s="36"/>
      <c r="H292" s="36"/>
      <c r="I292" s="193"/>
      <c r="J292" s="36"/>
      <c r="K292" s="36"/>
      <c r="L292" s="39"/>
      <c r="M292" s="194"/>
      <c r="N292" s="195"/>
      <c r="O292" s="64"/>
      <c r="P292" s="64"/>
      <c r="Q292" s="64"/>
      <c r="R292" s="64"/>
      <c r="S292" s="64"/>
      <c r="T292" s="65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205</v>
      </c>
      <c r="AU292" s="17" t="s">
        <v>81</v>
      </c>
    </row>
    <row r="293" spans="1:65" s="13" customFormat="1" ht="11.25">
      <c r="B293" s="197"/>
      <c r="C293" s="198"/>
      <c r="D293" s="191" t="s">
        <v>214</v>
      </c>
      <c r="E293" s="199" t="s">
        <v>19</v>
      </c>
      <c r="F293" s="200" t="s">
        <v>1080</v>
      </c>
      <c r="G293" s="198"/>
      <c r="H293" s="201">
        <v>4</v>
      </c>
      <c r="I293" s="202"/>
      <c r="J293" s="198"/>
      <c r="K293" s="198"/>
      <c r="L293" s="203"/>
      <c r="M293" s="204"/>
      <c r="N293" s="205"/>
      <c r="O293" s="205"/>
      <c r="P293" s="205"/>
      <c r="Q293" s="205"/>
      <c r="R293" s="205"/>
      <c r="S293" s="205"/>
      <c r="T293" s="206"/>
      <c r="AT293" s="207" t="s">
        <v>214</v>
      </c>
      <c r="AU293" s="207" t="s">
        <v>81</v>
      </c>
      <c r="AV293" s="13" t="s">
        <v>81</v>
      </c>
      <c r="AW293" s="13" t="s">
        <v>34</v>
      </c>
      <c r="AX293" s="13" t="s">
        <v>72</v>
      </c>
      <c r="AY293" s="207" t="s">
        <v>177</v>
      </c>
    </row>
    <row r="294" spans="1:65" s="13" customFormat="1" ht="11.25">
      <c r="B294" s="197"/>
      <c r="C294" s="198"/>
      <c r="D294" s="191" t="s">
        <v>214</v>
      </c>
      <c r="E294" s="199" t="s">
        <v>19</v>
      </c>
      <c r="F294" s="200" t="s">
        <v>1081</v>
      </c>
      <c r="G294" s="198"/>
      <c r="H294" s="201">
        <v>2</v>
      </c>
      <c r="I294" s="202"/>
      <c r="J294" s="198"/>
      <c r="K294" s="198"/>
      <c r="L294" s="203"/>
      <c r="M294" s="204"/>
      <c r="N294" s="205"/>
      <c r="O294" s="205"/>
      <c r="P294" s="205"/>
      <c r="Q294" s="205"/>
      <c r="R294" s="205"/>
      <c r="S294" s="205"/>
      <c r="T294" s="206"/>
      <c r="AT294" s="207" t="s">
        <v>214</v>
      </c>
      <c r="AU294" s="207" t="s">
        <v>81</v>
      </c>
      <c r="AV294" s="13" t="s">
        <v>81</v>
      </c>
      <c r="AW294" s="13" t="s">
        <v>34</v>
      </c>
      <c r="AX294" s="13" t="s">
        <v>72</v>
      </c>
      <c r="AY294" s="207" t="s">
        <v>177</v>
      </c>
    </row>
    <row r="295" spans="1:65" s="14" customFormat="1" ht="11.25">
      <c r="B295" s="208"/>
      <c r="C295" s="209"/>
      <c r="D295" s="191" t="s">
        <v>214</v>
      </c>
      <c r="E295" s="210" t="s">
        <v>19</v>
      </c>
      <c r="F295" s="211" t="s">
        <v>217</v>
      </c>
      <c r="G295" s="209"/>
      <c r="H295" s="212">
        <v>6</v>
      </c>
      <c r="I295" s="213"/>
      <c r="J295" s="209"/>
      <c r="K295" s="209"/>
      <c r="L295" s="214"/>
      <c r="M295" s="215"/>
      <c r="N295" s="216"/>
      <c r="O295" s="216"/>
      <c r="P295" s="216"/>
      <c r="Q295" s="216"/>
      <c r="R295" s="216"/>
      <c r="S295" s="216"/>
      <c r="T295" s="217"/>
      <c r="AT295" s="218" t="s">
        <v>214</v>
      </c>
      <c r="AU295" s="218" t="s">
        <v>81</v>
      </c>
      <c r="AV295" s="14" t="s">
        <v>184</v>
      </c>
      <c r="AW295" s="14" t="s">
        <v>34</v>
      </c>
      <c r="AX295" s="14" t="s">
        <v>79</v>
      </c>
      <c r="AY295" s="218" t="s">
        <v>177</v>
      </c>
    </row>
    <row r="296" spans="1:65" s="2" customFormat="1" ht="24.2" customHeight="1">
      <c r="A296" s="34"/>
      <c r="B296" s="35"/>
      <c r="C296" s="178" t="s">
        <v>474</v>
      </c>
      <c r="D296" s="178" t="s">
        <v>179</v>
      </c>
      <c r="E296" s="179" t="s">
        <v>466</v>
      </c>
      <c r="F296" s="180" t="s">
        <v>467</v>
      </c>
      <c r="G296" s="181" t="s">
        <v>182</v>
      </c>
      <c r="H296" s="182">
        <v>24</v>
      </c>
      <c r="I296" s="183"/>
      <c r="J296" s="184">
        <f>ROUND(I296*H296,2)</f>
        <v>0</v>
      </c>
      <c r="K296" s="180" t="s">
        <v>183</v>
      </c>
      <c r="L296" s="39"/>
      <c r="M296" s="185" t="s">
        <v>19</v>
      </c>
      <c r="N296" s="186" t="s">
        <v>43</v>
      </c>
      <c r="O296" s="64"/>
      <c r="P296" s="187">
        <f>O296*H296</f>
        <v>0</v>
      </c>
      <c r="Q296" s="187">
        <v>0</v>
      </c>
      <c r="R296" s="187">
        <f>Q296*H296</f>
        <v>0</v>
      </c>
      <c r="S296" s="187">
        <v>0</v>
      </c>
      <c r="T296" s="18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9" t="s">
        <v>184</v>
      </c>
      <c r="AT296" s="189" t="s">
        <v>179</v>
      </c>
      <c r="AU296" s="189" t="s">
        <v>81</v>
      </c>
      <c r="AY296" s="17" t="s">
        <v>177</v>
      </c>
      <c r="BE296" s="190">
        <f>IF(N296="základní",J296,0)</f>
        <v>0</v>
      </c>
      <c r="BF296" s="190">
        <f>IF(N296="snížená",J296,0)</f>
        <v>0</v>
      </c>
      <c r="BG296" s="190">
        <f>IF(N296="zákl. přenesená",J296,0)</f>
        <v>0</v>
      </c>
      <c r="BH296" s="190">
        <f>IF(N296="sníž. přenesená",J296,0)</f>
        <v>0</v>
      </c>
      <c r="BI296" s="190">
        <f>IF(N296="nulová",J296,0)</f>
        <v>0</v>
      </c>
      <c r="BJ296" s="17" t="s">
        <v>79</v>
      </c>
      <c r="BK296" s="190">
        <f>ROUND(I296*H296,2)</f>
        <v>0</v>
      </c>
      <c r="BL296" s="17" t="s">
        <v>184</v>
      </c>
      <c r="BM296" s="189" t="s">
        <v>1082</v>
      </c>
    </row>
    <row r="297" spans="1:65" s="2" customFormat="1" ht="29.25">
      <c r="A297" s="34"/>
      <c r="B297" s="35"/>
      <c r="C297" s="36"/>
      <c r="D297" s="191" t="s">
        <v>186</v>
      </c>
      <c r="E297" s="36"/>
      <c r="F297" s="192" t="s">
        <v>469</v>
      </c>
      <c r="G297" s="36"/>
      <c r="H297" s="36"/>
      <c r="I297" s="193"/>
      <c r="J297" s="36"/>
      <c r="K297" s="36"/>
      <c r="L297" s="39"/>
      <c r="M297" s="194"/>
      <c r="N297" s="195"/>
      <c r="O297" s="64"/>
      <c r="P297" s="64"/>
      <c r="Q297" s="64"/>
      <c r="R297" s="64"/>
      <c r="S297" s="64"/>
      <c r="T297" s="65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186</v>
      </c>
      <c r="AU297" s="17" t="s">
        <v>81</v>
      </c>
    </row>
    <row r="298" spans="1:65" s="2" customFormat="1" ht="78">
      <c r="A298" s="34"/>
      <c r="B298" s="35"/>
      <c r="C298" s="36"/>
      <c r="D298" s="191" t="s">
        <v>188</v>
      </c>
      <c r="E298" s="36"/>
      <c r="F298" s="196" t="s">
        <v>470</v>
      </c>
      <c r="G298" s="36"/>
      <c r="H298" s="36"/>
      <c r="I298" s="193"/>
      <c r="J298" s="36"/>
      <c r="K298" s="36"/>
      <c r="L298" s="39"/>
      <c r="M298" s="194"/>
      <c r="N298" s="195"/>
      <c r="O298" s="64"/>
      <c r="P298" s="64"/>
      <c r="Q298" s="64"/>
      <c r="R298" s="64"/>
      <c r="S298" s="64"/>
      <c r="T298" s="65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188</v>
      </c>
      <c r="AU298" s="17" t="s">
        <v>81</v>
      </c>
    </row>
    <row r="299" spans="1:65" s="13" customFormat="1" ht="11.25">
      <c r="B299" s="197"/>
      <c r="C299" s="198"/>
      <c r="D299" s="191" t="s">
        <v>214</v>
      </c>
      <c r="E299" s="199" t="s">
        <v>19</v>
      </c>
      <c r="F299" s="200" t="s">
        <v>1083</v>
      </c>
      <c r="G299" s="198"/>
      <c r="H299" s="201">
        <v>16</v>
      </c>
      <c r="I299" s="202"/>
      <c r="J299" s="198"/>
      <c r="K299" s="198"/>
      <c r="L299" s="203"/>
      <c r="M299" s="204"/>
      <c r="N299" s="205"/>
      <c r="O299" s="205"/>
      <c r="P299" s="205"/>
      <c r="Q299" s="205"/>
      <c r="R299" s="205"/>
      <c r="S299" s="205"/>
      <c r="T299" s="206"/>
      <c r="AT299" s="207" t="s">
        <v>214</v>
      </c>
      <c r="AU299" s="207" t="s">
        <v>81</v>
      </c>
      <c r="AV299" s="13" t="s">
        <v>81</v>
      </c>
      <c r="AW299" s="13" t="s">
        <v>34</v>
      </c>
      <c r="AX299" s="13" t="s">
        <v>72</v>
      </c>
      <c r="AY299" s="207" t="s">
        <v>177</v>
      </c>
    </row>
    <row r="300" spans="1:65" s="13" customFormat="1" ht="11.25">
      <c r="B300" s="197"/>
      <c r="C300" s="198"/>
      <c r="D300" s="191" t="s">
        <v>214</v>
      </c>
      <c r="E300" s="199" t="s">
        <v>19</v>
      </c>
      <c r="F300" s="200" t="s">
        <v>1084</v>
      </c>
      <c r="G300" s="198"/>
      <c r="H300" s="201">
        <v>8</v>
      </c>
      <c r="I300" s="202"/>
      <c r="J300" s="198"/>
      <c r="K300" s="198"/>
      <c r="L300" s="203"/>
      <c r="M300" s="204"/>
      <c r="N300" s="205"/>
      <c r="O300" s="205"/>
      <c r="P300" s="205"/>
      <c r="Q300" s="205"/>
      <c r="R300" s="205"/>
      <c r="S300" s="205"/>
      <c r="T300" s="206"/>
      <c r="AT300" s="207" t="s">
        <v>214</v>
      </c>
      <c r="AU300" s="207" t="s">
        <v>81</v>
      </c>
      <c r="AV300" s="13" t="s">
        <v>81</v>
      </c>
      <c r="AW300" s="13" t="s">
        <v>34</v>
      </c>
      <c r="AX300" s="13" t="s">
        <v>72</v>
      </c>
      <c r="AY300" s="207" t="s">
        <v>177</v>
      </c>
    </row>
    <row r="301" spans="1:65" s="14" customFormat="1" ht="11.25">
      <c r="B301" s="208"/>
      <c r="C301" s="209"/>
      <c r="D301" s="191" t="s">
        <v>214</v>
      </c>
      <c r="E301" s="210" t="s">
        <v>19</v>
      </c>
      <c r="F301" s="211" t="s">
        <v>217</v>
      </c>
      <c r="G301" s="209"/>
      <c r="H301" s="212">
        <v>24</v>
      </c>
      <c r="I301" s="213"/>
      <c r="J301" s="209"/>
      <c r="K301" s="209"/>
      <c r="L301" s="214"/>
      <c r="M301" s="215"/>
      <c r="N301" s="216"/>
      <c r="O301" s="216"/>
      <c r="P301" s="216"/>
      <c r="Q301" s="216"/>
      <c r="R301" s="216"/>
      <c r="S301" s="216"/>
      <c r="T301" s="217"/>
      <c r="AT301" s="218" t="s">
        <v>214</v>
      </c>
      <c r="AU301" s="218" t="s">
        <v>81</v>
      </c>
      <c r="AV301" s="14" t="s">
        <v>184</v>
      </c>
      <c r="AW301" s="14" t="s">
        <v>34</v>
      </c>
      <c r="AX301" s="14" t="s">
        <v>79</v>
      </c>
      <c r="AY301" s="218" t="s">
        <v>177</v>
      </c>
    </row>
    <row r="302" spans="1:65" s="2" customFormat="1" ht="24.2" customHeight="1">
      <c r="A302" s="34"/>
      <c r="B302" s="35"/>
      <c r="C302" s="178" t="s">
        <v>480</v>
      </c>
      <c r="D302" s="178" t="s">
        <v>179</v>
      </c>
      <c r="E302" s="179" t="s">
        <v>475</v>
      </c>
      <c r="F302" s="180" t="s">
        <v>476</v>
      </c>
      <c r="G302" s="181" t="s">
        <v>182</v>
      </c>
      <c r="H302" s="182">
        <v>120</v>
      </c>
      <c r="I302" s="183"/>
      <c r="J302" s="184">
        <f>ROUND(I302*H302,2)</f>
        <v>0</v>
      </c>
      <c r="K302" s="180" t="s">
        <v>183</v>
      </c>
      <c r="L302" s="39"/>
      <c r="M302" s="185" t="s">
        <v>19</v>
      </c>
      <c r="N302" s="186" t="s">
        <v>43</v>
      </c>
      <c r="O302" s="64"/>
      <c r="P302" s="187">
        <f>O302*H302</f>
        <v>0</v>
      </c>
      <c r="Q302" s="187">
        <v>0</v>
      </c>
      <c r="R302" s="187">
        <f>Q302*H302</f>
        <v>0</v>
      </c>
      <c r="S302" s="187">
        <v>0</v>
      </c>
      <c r="T302" s="18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9" t="s">
        <v>184</v>
      </c>
      <c r="AT302" s="189" t="s">
        <v>179</v>
      </c>
      <c r="AU302" s="189" t="s">
        <v>81</v>
      </c>
      <c r="AY302" s="17" t="s">
        <v>177</v>
      </c>
      <c r="BE302" s="190">
        <f>IF(N302="základní",J302,0)</f>
        <v>0</v>
      </c>
      <c r="BF302" s="190">
        <f>IF(N302="snížená",J302,0)</f>
        <v>0</v>
      </c>
      <c r="BG302" s="190">
        <f>IF(N302="zákl. přenesená",J302,0)</f>
        <v>0</v>
      </c>
      <c r="BH302" s="190">
        <f>IF(N302="sníž. přenesená",J302,0)</f>
        <v>0</v>
      </c>
      <c r="BI302" s="190">
        <f>IF(N302="nulová",J302,0)</f>
        <v>0</v>
      </c>
      <c r="BJ302" s="17" t="s">
        <v>79</v>
      </c>
      <c r="BK302" s="190">
        <f>ROUND(I302*H302,2)</f>
        <v>0</v>
      </c>
      <c r="BL302" s="17" t="s">
        <v>184</v>
      </c>
      <c r="BM302" s="189" t="s">
        <v>1085</v>
      </c>
    </row>
    <row r="303" spans="1:65" s="2" customFormat="1" ht="29.25">
      <c r="A303" s="34"/>
      <c r="B303" s="35"/>
      <c r="C303" s="36"/>
      <c r="D303" s="191" t="s">
        <v>186</v>
      </c>
      <c r="E303" s="36"/>
      <c r="F303" s="192" t="s">
        <v>478</v>
      </c>
      <c r="G303" s="36"/>
      <c r="H303" s="36"/>
      <c r="I303" s="193"/>
      <c r="J303" s="36"/>
      <c r="K303" s="36"/>
      <c r="L303" s="39"/>
      <c r="M303" s="194"/>
      <c r="N303" s="195"/>
      <c r="O303" s="64"/>
      <c r="P303" s="64"/>
      <c r="Q303" s="64"/>
      <c r="R303" s="64"/>
      <c r="S303" s="64"/>
      <c r="T303" s="65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186</v>
      </c>
      <c r="AU303" s="17" t="s">
        <v>81</v>
      </c>
    </row>
    <row r="304" spans="1:65" s="2" customFormat="1" ht="78">
      <c r="A304" s="34"/>
      <c r="B304" s="35"/>
      <c r="C304" s="36"/>
      <c r="D304" s="191" t="s">
        <v>188</v>
      </c>
      <c r="E304" s="36"/>
      <c r="F304" s="196" t="s">
        <v>470</v>
      </c>
      <c r="G304" s="36"/>
      <c r="H304" s="36"/>
      <c r="I304" s="193"/>
      <c r="J304" s="36"/>
      <c r="K304" s="36"/>
      <c r="L304" s="39"/>
      <c r="M304" s="194"/>
      <c r="N304" s="195"/>
      <c r="O304" s="64"/>
      <c r="P304" s="64"/>
      <c r="Q304" s="64"/>
      <c r="R304" s="64"/>
      <c r="S304" s="64"/>
      <c r="T304" s="65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188</v>
      </c>
      <c r="AU304" s="17" t="s">
        <v>81</v>
      </c>
    </row>
    <row r="305" spans="1:65" s="13" customFormat="1" ht="11.25">
      <c r="B305" s="197"/>
      <c r="C305" s="198"/>
      <c r="D305" s="191" t="s">
        <v>214</v>
      </c>
      <c r="E305" s="199" t="s">
        <v>19</v>
      </c>
      <c r="F305" s="200" t="s">
        <v>1086</v>
      </c>
      <c r="G305" s="198"/>
      <c r="H305" s="201">
        <v>120</v>
      </c>
      <c r="I305" s="202"/>
      <c r="J305" s="198"/>
      <c r="K305" s="198"/>
      <c r="L305" s="203"/>
      <c r="M305" s="204"/>
      <c r="N305" s="205"/>
      <c r="O305" s="205"/>
      <c r="P305" s="205"/>
      <c r="Q305" s="205"/>
      <c r="R305" s="205"/>
      <c r="S305" s="205"/>
      <c r="T305" s="206"/>
      <c r="AT305" s="207" t="s">
        <v>214</v>
      </c>
      <c r="AU305" s="207" t="s">
        <v>81</v>
      </c>
      <c r="AV305" s="13" t="s">
        <v>81</v>
      </c>
      <c r="AW305" s="13" t="s">
        <v>34</v>
      </c>
      <c r="AX305" s="13" t="s">
        <v>72</v>
      </c>
      <c r="AY305" s="207" t="s">
        <v>177</v>
      </c>
    </row>
    <row r="306" spans="1:65" s="14" customFormat="1" ht="11.25">
      <c r="B306" s="208"/>
      <c r="C306" s="209"/>
      <c r="D306" s="191" t="s">
        <v>214</v>
      </c>
      <c r="E306" s="210" t="s">
        <v>19</v>
      </c>
      <c r="F306" s="211" t="s">
        <v>217</v>
      </c>
      <c r="G306" s="209"/>
      <c r="H306" s="212">
        <v>120</v>
      </c>
      <c r="I306" s="213"/>
      <c r="J306" s="209"/>
      <c r="K306" s="209"/>
      <c r="L306" s="214"/>
      <c r="M306" s="215"/>
      <c r="N306" s="216"/>
      <c r="O306" s="216"/>
      <c r="P306" s="216"/>
      <c r="Q306" s="216"/>
      <c r="R306" s="216"/>
      <c r="S306" s="216"/>
      <c r="T306" s="217"/>
      <c r="AT306" s="218" t="s">
        <v>214</v>
      </c>
      <c r="AU306" s="218" t="s">
        <v>81</v>
      </c>
      <c r="AV306" s="14" t="s">
        <v>184</v>
      </c>
      <c r="AW306" s="14" t="s">
        <v>34</v>
      </c>
      <c r="AX306" s="14" t="s">
        <v>79</v>
      </c>
      <c r="AY306" s="218" t="s">
        <v>177</v>
      </c>
    </row>
    <row r="307" spans="1:65" s="2" customFormat="1" ht="24.2" customHeight="1">
      <c r="A307" s="34"/>
      <c r="B307" s="35"/>
      <c r="C307" s="178" t="s">
        <v>486</v>
      </c>
      <c r="D307" s="178" t="s">
        <v>179</v>
      </c>
      <c r="E307" s="179" t="s">
        <v>481</v>
      </c>
      <c r="F307" s="180" t="s">
        <v>482</v>
      </c>
      <c r="G307" s="181" t="s">
        <v>182</v>
      </c>
      <c r="H307" s="182">
        <v>24</v>
      </c>
      <c r="I307" s="183"/>
      <c r="J307" s="184">
        <f>ROUND(I307*H307,2)</f>
        <v>0</v>
      </c>
      <c r="K307" s="180" t="s">
        <v>183</v>
      </c>
      <c r="L307" s="39"/>
      <c r="M307" s="185" t="s">
        <v>19</v>
      </c>
      <c r="N307" s="186" t="s">
        <v>43</v>
      </c>
      <c r="O307" s="64"/>
      <c r="P307" s="187">
        <f>O307*H307</f>
        <v>0</v>
      </c>
      <c r="Q307" s="187">
        <v>0</v>
      </c>
      <c r="R307" s="187">
        <f>Q307*H307</f>
        <v>0</v>
      </c>
      <c r="S307" s="187">
        <v>0</v>
      </c>
      <c r="T307" s="188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9" t="s">
        <v>184</v>
      </c>
      <c r="AT307" s="189" t="s">
        <v>179</v>
      </c>
      <c r="AU307" s="189" t="s">
        <v>81</v>
      </c>
      <c r="AY307" s="17" t="s">
        <v>177</v>
      </c>
      <c r="BE307" s="190">
        <f>IF(N307="základní",J307,0)</f>
        <v>0</v>
      </c>
      <c r="BF307" s="190">
        <f>IF(N307="snížená",J307,0)</f>
        <v>0</v>
      </c>
      <c r="BG307" s="190">
        <f>IF(N307="zákl. přenesená",J307,0)</f>
        <v>0</v>
      </c>
      <c r="BH307" s="190">
        <f>IF(N307="sníž. přenesená",J307,0)</f>
        <v>0</v>
      </c>
      <c r="BI307" s="190">
        <f>IF(N307="nulová",J307,0)</f>
        <v>0</v>
      </c>
      <c r="BJ307" s="17" t="s">
        <v>79</v>
      </c>
      <c r="BK307" s="190">
        <f>ROUND(I307*H307,2)</f>
        <v>0</v>
      </c>
      <c r="BL307" s="17" t="s">
        <v>184</v>
      </c>
      <c r="BM307" s="189" t="s">
        <v>1087</v>
      </c>
    </row>
    <row r="308" spans="1:65" s="2" customFormat="1" ht="29.25">
      <c r="A308" s="34"/>
      <c r="B308" s="35"/>
      <c r="C308" s="36"/>
      <c r="D308" s="191" t="s">
        <v>186</v>
      </c>
      <c r="E308" s="36"/>
      <c r="F308" s="192" t="s">
        <v>484</v>
      </c>
      <c r="G308" s="36"/>
      <c r="H308" s="36"/>
      <c r="I308" s="193"/>
      <c r="J308" s="36"/>
      <c r="K308" s="36"/>
      <c r="L308" s="39"/>
      <c r="M308" s="194"/>
      <c r="N308" s="195"/>
      <c r="O308" s="64"/>
      <c r="P308" s="64"/>
      <c r="Q308" s="64"/>
      <c r="R308" s="64"/>
      <c r="S308" s="64"/>
      <c r="T308" s="65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186</v>
      </c>
      <c r="AU308" s="17" t="s">
        <v>81</v>
      </c>
    </row>
    <row r="309" spans="1:65" s="2" customFormat="1" ht="39">
      <c r="A309" s="34"/>
      <c r="B309" s="35"/>
      <c r="C309" s="36"/>
      <c r="D309" s="191" t="s">
        <v>188</v>
      </c>
      <c r="E309" s="36"/>
      <c r="F309" s="196" t="s">
        <v>485</v>
      </c>
      <c r="G309" s="36"/>
      <c r="H309" s="36"/>
      <c r="I309" s="193"/>
      <c r="J309" s="36"/>
      <c r="K309" s="36"/>
      <c r="L309" s="39"/>
      <c r="M309" s="194"/>
      <c r="N309" s="195"/>
      <c r="O309" s="64"/>
      <c r="P309" s="64"/>
      <c r="Q309" s="64"/>
      <c r="R309" s="64"/>
      <c r="S309" s="64"/>
      <c r="T309" s="65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188</v>
      </c>
      <c r="AU309" s="17" t="s">
        <v>81</v>
      </c>
    </row>
    <row r="310" spans="1:65" s="2" customFormat="1" ht="24.2" customHeight="1">
      <c r="A310" s="34"/>
      <c r="B310" s="35"/>
      <c r="C310" s="178" t="s">
        <v>495</v>
      </c>
      <c r="D310" s="178" t="s">
        <v>179</v>
      </c>
      <c r="E310" s="179" t="s">
        <v>487</v>
      </c>
      <c r="F310" s="180" t="s">
        <v>488</v>
      </c>
      <c r="G310" s="181" t="s">
        <v>440</v>
      </c>
      <c r="H310" s="182">
        <v>12</v>
      </c>
      <c r="I310" s="183"/>
      <c r="J310" s="184">
        <f>ROUND(I310*H310,2)</f>
        <v>0</v>
      </c>
      <c r="K310" s="180" t="s">
        <v>183</v>
      </c>
      <c r="L310" s="39"/>
      <c r="M310" s="185" t="s">
        <v>19</v>
      </c>
      <c r="N310" s="186" t="s">
        <v>43</v>
      </c>
      <c r="O310" s="64"/>
      <c r="P310" s="187">
        <f>O310*H310</f>
        <v>0</v>
      </c>
      <c r="Q310" s="187">
        <v>0</v>
      </c>
      <c r="R310" s="187">
        <f>Q310*H310</f>
        <v>0</v>
      </c>
      <c r="S310" s="187">
        <v>0</v>
      </c>
      <c r="T310" s="18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9" t="s">
        <v>184</v>
      </c>
      <c r="AT310" s="189" t="s">
        <v>179</v>
      </c>
      <c r="AU310" s="189" t="s">
        <v>81</v>
      </c>
      <c r="AY310" s="17" t="s">
        <v>177</v>
      </c>
      <c r="BE310" s="190">
        <f>IF(N310="základní",J310,0)</f>
        <v>0</v>
      </c>
      <c r="BF310" s="190">
        <f>IF(N310="snížená",J310,0)</f>
        <v>0</v>
      </c>
      <c r="BG310" s="190">
        <f>IF(N310="zákl. přenesená",J310,0)</f>
        <v>0</v>
      </c>
      <c r="BH310" s="190">
        <f>IF(N310="sníž. přenesená",J310,0)</f>
        <v>0</v>
      </c>
      <c r="BI310" s="190">
        <f>IF(N310="nulová",J310,0)</f>
        <v>0</v>
      </c>
      <c r="BJ310" s="17" t="s">
        <v>79</v>
      </c>
      <c r="BK310" s="190">
        <f>ROUND(I310*H310,2)</f>
        <v>0</v>
      </c>
      <c r="BL310" s="17" t="s">
        <v>184</v>
      </c>
      <c r="BM310" s="189" t="s">
        <v>1088</v>
      </c>
    </row>
    <row r="311" spans="1:65" s="2" customFormat="1" ht="19.5">
      <c r="A311" s="34"/>
      <c r="B311" s="35"/>
      <c r="C311" s="36"/>
      <c r="D311" s="191" t="s">
        <v>186</v>
      </c>
      <c r="E311" s="36"/>
      <c r="F311" s="192" t="s">
        <v>490</v>
      </c>
      <c r="G311" s="36"/>
      <c r="H311" s="36"/>
      <c r="I311" s="193"/>
      <c r="J311" s="36"/>
      <c r="K311" s="36"/>
      <c r="L311" s="39"/>
      <c r="M311" s="194"/>
      <c r="N311" s="195"/>
      <c r="O311" s="64"/>
      <c r="P311" s="64"/>
      <c r="Q311" s="64"/>
      <c r="R311" s="64"/>
      <c r="S311" s="64"/>
      <c r="T311" s="65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186</v>
      </c>
      <c r="AU311" s="17" t="s">
        <v>81</v>
      </c>
    </row>
    <row r="312" spans="1:65" s="2" customFormat="1" ht="87.75">
      <c r="A312" s="34"/>
      <c r="B312" s="35"/>
      <c r="C312" s="36"/>
      <c r="D312" s="191" t="s">
        <v>188</v>
      </c>
      <c r="E312" s="36"/>
      <c r="F312" s="196" t="s">
        <v>491</v>
      </c>
      <c r="G312" s="36"/>
      <c r="H312" s="36"/>
      <c r="I312" s="193"/>
      <c r="J312" s="36"/>
      <c r="K312" s="36"/>
      <c r="L312" s="39"/>
      <c r="M312" s="194"/>
      <c r="N312" s="195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188</v>
      </c>
      <c r="AU312" s="17" t="s">
        <v>81</v>
      </c>
    </row>
    <row r="313" spans="1:65" s="13" customFormat="1" ht="11.25">
      <c r="B313" s="197"/>
      <c r="C313" s="198"/>
      <c r="D313" s="191" t="s">
        <v>214</v>
      </c>
      <c r="E313" s="199" t="s">
        <v>19</v>
      </c>
      <c r="F313" s="200" t="s">
        <v>1089</v>
      </c>
      <c r="G313" s="198"/>
      <c r="H313" s="201">
        <v>8</v>
      </c>
      <c r="I313" s="202"/>
      <c r="J313" s="198"/>
      <c r="K313" s="198"/>
      <c r="L313" s="203"/>
      <c r="M313" s="204"/>
      <c r="N313" s="205"/>
      <c r="O313" s="205"/>
      <c r="P313" s="205"/>
      <c r="Q313" s="205"/>
      <c r="R313" s="205"/>
      <c r="S313" s="205"/>
      <c r="T313" s="206"/>
      <c r="AT313" s="207" t="s">
        <v>214</v>
      </c>
      <c r="AU313" s="207" t="s">
        <v>81</v>
      </c>
      <c r="AV313" s="13" t="s">
        <v>81</v>
      </c>
      <c r="AW313" s="13" t="s">
        <v>34</v>
      </c>
      <c r="AX313" s="13" t="s">
        <v>72</v>
      </c>
      <c r="AY313" s="207" t="s">
        <v>177</v>
      </c>
    </row>
    <row r="314" spans="1:65" s="13" customFormat="1" ht="11.25">
      <c r="B314" s="197"/>
      <c r="C314" s="198"/>
      <c r="D314" s="191" t="s">
        <v>214</v>
      </c>
      <c r="E314" s="199" t="s">
        <v>19</v>
      </c>
      <c r="F314" s="200" t="s">
        <v>1090</v>
      </c>
      <c r="G314" s="198"/>
      <c r="H314" s="201">
        <v>4</v>
      </c>
      <c r="I314" s="202"/>
      <c r="J314" s="198"/>
      <c r="K314" s="198"/>
      <c r="L314" s="203"/>
      <c r="M314" s="204"/>
      <c r="N314" s="205"/>
      <c r="O314" s="205"/>
      <c r="P314" s="205"/>
      <c r="Q314" s="205"/>
      <c r="R314" s="205"/>
      <c r="S314" s="205"/>
      <c r="T314" s="206"/>
      <c r="AT314" s="207" t="s">
        <v>214</v>
      </c>
      <c r="AU314" s="207" t="s">
        <v>81</v>
      </c>
      <c r="AV314" s="13" t="s">
        <v>81</v>
      </c>
      <c r="AW314" s="13" t="s">
        <v>34</v>
      </c>
      <c r="AX314" s="13" t="s">
        <v>72</v>
      </c>
      <c r="AY314" s="207" t="s">
        <v>177</v>
      </c>
    </row>
    <row r="315" spans="1:65" s="14" customFormat="1" ht="11.25">
      <c r="B315" s="208"/>
      <c r="C315" s="209"/>
      <c r="D315" s="191" t="s">
        <v>214</v>
      </c>
      <c r="E315" s="210" t="s">
        <v>19</v>
      </c>
      <c r="F315" s="211" t="s">
        <v>217</v>
      </c>
      <c r="G315" s="209"/>
      <c r="H315" s="212">
        <v>12</v>
      </c>
      <c r="I315" s="213"/>
      <c r="J315" s="209"/>
      <c r="K315" s="209"/>
      <c r="L315" s="214"/>
      <c r="M315" s="215"/>
      <c r="N315" s="216"/>
      <c r="O315" s="216"/>
      <c r="P315" s="216"/>
      <c r="Q315" s="216"/>
      <c r="R315" s="216"/>
      <c r="S315" s="216"/>
      <c r="T315" s="217"/>
      <c r="AT315" s="218" t="s">
        <v>214</v>
      </c>
      <c r="AU315" s="218" t="s">
        <v>81</v>
      </c>
      <c r="AV315" s="14" t="s">
        <v>184</v>
      </c>
      <c r="AW315" s="14" t="s">
        <v>34</v>
      </c>
      <c r="AX315" s="14" t="s">
        <v>79</v>
      </c>
      <c r="AY315" s="218" t="s">
        <v>177</v>
      </c>
    </row>
    <row r="316" spans="1:65" s="2" customFormat="1" ht="24.2" customHeight="1">
      <c r="A316" s="34"/>
      <c r="B316" s="35"/>
      <c r="C316" s="178" t="s">
        <v>501</v>
      </c>
      <c r="D316" s="178" t="s">
        <v>179</v>
      </c>
      <c r="E316" s="179" t="s">
        <v>496</v>
      </c>
      <c r="F316" s="180" t="s">
        <v>497</v>
      </c>
      <c r="G316" s="181" t="s">
        <v>440</v>
      </c>
      <c r="H316" s="182">
        <v>60</v>
      </c>
      <c r="I316" s="183"/>
      <c r="J316" s="184">
        <f>ROUND(I316*H316,2)</f>
        <v>0</v>
      </c>
      <c r="K316" s="180" t="s">
        <v>183</v>
      </c>
      <c r="L316" s="39"/>
      <c r="M316" s="185" t="s">
        <v>19</v>
      </c>
      <c r="N316" s="186" t="s">
        <v>43</v>
      </c>
      <c r="O316" s="64"/>
      <c r="P316" s="187">
        <f>O316*H316</f>
        <v>0</v>
      </c>
      <c r="Q316" s="187">
        <v>0</v>
      </c>
      <c r="R316" s="187">
        <f>Q316*H316</f>
        <v>0</v>
      </c>
      <c r="S316" s="187">
        <v>0</v>
      </c>
      <c r="T316" s="18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89" t="s">
        <v>184</v>
      </c>
      <c r="AT316" s="189" t="s">
        <v>179</v>
      </c>
      <c r="AU316" s="189" t="s">
        <v>81</v>
      </c>
      <c r="AY316" s="17" t="s">
        <v>177</v>
      </c>
      <c r="BE316" s="190">
        <f>IF(N316="základní",J316,0)</f>
        <v>0</v>
      </c>
      <c r="BF316" s="190">
        <f>IF(N316="snížená",J316,0)</f>
        <v>0</v>
      </c>
      <c r="BG316" s="190">
        <f>IF(N316="zákl. přenesená",J316,0)</f>
        <v>0</v>
      </c>
      <c r="BH316" s="190">
        <f>IF(N316="sníž. přenesená",J316,0)</f>
        <v>0</v>
      </c>
      <c r="BI316" s="190">
        <f>IF(N316="nulová",J316,0)</f>
        <v>0</v>
      </c>
      <c r="BJ316" s="17" t="s">
        <v>79</v>
      </c>
      <c r="BK316" s="190">
        <f>ROUND(I316*H316,2)</f>
        <v>0</v>
      </c>
      <c r="BL316" s="17" t="s">
        <v>184</v>
      </c>
      <c r="BM316" s="189" t="s">
        <v>1091</v>
      </c>
    </row>
    <row r="317" spans="1:65" s="2" customFormat="1" ht="19.5">
      <c r="A317" s="34"/>
      <c r="B317" s="35"/>
      <c r="C317" s="36"/>
      <c r="D317" s="191" t="s">
        <v>186</v>
      </c>
      <c r="E317" s="36"/>
      <c r="F317" s="192" t="s">
        <v>499</v>
      </c>
      <c r="G317" s="36"/>
      <c r="H317" s="36"/>
      <c r="I317" s="193"/>
      <c r="J317" s="36"/>
      <c r="K317" s="36"/>
      <c r="L317" s="39"/>
      <c r="M317" s="194"/>
      <c r="N317" s="195"/>
      <c r="O317" s="64"/>
      <c r="P317" s="64"/>
      <c r="Q317" s="64"/>
      <c r="R317" s="64"/>
      <c r="S317" s="64"/>
      <c r="T317" s="65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186</v>
      </c>
      <c r="AU317" s="17" t="s">
        <v>81</v>
      </c>
    </row>
    <row r="318" spans="1:65" s="2" customFormat="1" ht="87.75">
      <c r="A318" s="34"/>
      <c r="B318" s="35"/>
      <c r="C318" s="36"/>
      <c r="D318" s="191" t="s">
        <v>188</v>
      </c>
      <c r="E318" s="36"/>
      <c r="F318" s="196" t="s">
        <v>491</v>
      </c>
      <c r="G318" s="36"/>
      <c r="H318" s="36"/>
      <c r="I318" s="193"/>
      <c r="J318" s="36"/>
      <c r="K318" s="36"/>
      <c r="L318" s="39"/>
      <c r="M318" s="194"/>
      <c r="N318" s="195"/>
      <c r="O318" s="64"/>
      <c r="P318" s="64"/>
      <c r="Q318" s="64"/>
      <c r="R318" s="64"/>
      <c r="S318" s="64"/>
      <c r="T318" s="65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188</v>
      </c>
      <c r="AU318" s="17" t="s">
        <v>81</v>
      </c>
    </row>
    <row r="319" spans="1:65" s="13" customFormat="1" ht="11.25">
      <c r="B319" s="197"/>
      <c r="C319" s="198"/>
      <c r="D319" s="191" t="s">
        <v>214</v>
      </c>
      <c r="E319" s="199" t="s">
        <v>19</v>
      </c>
      <c r="F319" s="200" t="s">
        <v>1092</v>
      </c>
      <c r="G319" s="198"/>
      <c r="H319" s="201">
        <v>60</v>
      </c>
      <c r="I319" s="202"/>
      <c r="J319" s="198"/>
      <c r="K319" s="198"/>
      <c r="L319" s="203"/>
      <c r="M319" s="204"/>
      <c r="N319" s="205"/>
      <c r="O319" s="205"/>
      <c r="P319" s="205"/>
      <c r="Q319" s="205"/>
      <c r="R319" s="205"/>
      <c r="S319" s="205"/>
      <c r="T319" s="206"/>
      <c r="AT319" s="207" t="s">
        <v>214</v>
      </c>
      <c r="AU319" s="207" t="s">
        <v>81</v>
      </c>
      <c r="AV319" s="13" t="s">
        <v>81</v>
      </c>
      <c r="AW319" s="13" t="s">
        <v>34</v>
      </c>
      <c r="AX319" s="13" t="s">
        <v>72</v>
      </c>
      <c r="AY319" s="207" t="s">
        <v>177</v>
      </c>
    </row>
    <row r="320" spans="1:65" s="14" customFormat="1" ht="11.25">
      <c r="B320" s="208"/>
      <c r="C320" s="209"/>
      <c r="D320" s="191" t="s">
        <v>214</v>
      </c>
      <c r="E320" s="210" t="s">
        <v>19</v>
      </c>
      <c r="F320" s="211" t="s">
        <v>217</v>
      </c>
      <c r="G320" s="209"/>
      <c r="H320" s="212">
        <v>60</v>
      </c>
      <c r="I320" s="213"/>
      <c r="J320" s="209"/>
      <c r="K320" s="209"/>
      <c r="L320" s="214"/>
      <c r="M320" s="215"/>
      <c r="N320" s="216"/>
      <c r="O320" s="216"/>
      <c r="P320" s="216"/>
      <c r="Q320" s="216"/>
      <c r="R320" s="216"/>
      <c r="S320" s="216"/>
      <c r="T320" s="217"/>
      <c r="AT320" s="218" t="s">
        <v>214</v>
      </c>
      <c r="AU320" s="218" t="s">
        <v>81</v>
      </c>
      <c r="AV320" s="14" t="s">
        <v>184</v>
      </c>
      <c r="AW320" s="14" t="s">
        <v>34</v>
      </c>
      <c r="AX320" s="14" t="s">
        <v>79</v>
      </c>
      <c r="AY320" s="218" t="s">
        <v>177</v>
      </c>
    </row>
    <row r="321" spans="1:65" s="2" customFormat="1" ht="24.2" customHeight="1">
      <c r="A321" s="34"/>
      <c r="B321" s="35"/>
      <c r="C321" s="178" t="s">
        <v>507</v>
      </c>
      <c r="D321" s="178" t="s">
        <v>179</v>
      </c>
      <c r="E321" s="179" t="s">
        <v>502</v>
      </c>
      <c r="F321" s="180" t="s">
        <v>503</v>
      </c>
      <c r="G321" s="181" t="s">
        <v>440</v>
      </c>
      <c r="H321" s="182">
        <v>12</v>
      </c>
      <c r="I321" s="183"/>
      <c r="J321" s="184">
        <f>ROUND(I321*H321,2)</f>
        <v>0</v>
      </c>
      <c r="K321" s="180" t="s">
        <v>183</v>
      </c>
      <c r="L321" s="39"/>
      <c r="M321" s="185" t="s">
        <v>19</v>
      </c>
      <c r="N321" s="186" t="s">
        <v>43</v>
      </c>
      <c r="O321" s="64"/>
      <c r="P321" s="187">
        <f>O321*H321</f>
        <v>0</v>
      </c>
      <c r="Q321" s="187">
        <v>0</v>
      </c>
      <c r="R321" s="187">
        <f>Q321*H321</f>
        <v>0</v>
      </c>
      <c r="S321" s="187">
        <v>0</v>
      </c>
      <c r="T321" s="188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9" t="s">
        <v>184</v>
      </c>
      <c r="AT321" s="189" t="s">
        <v>179</v>
      </c>
      <c r="AU321" s="189" t="s">
        <v>81</v>
      </c>
      <c r="AY321" s="17" t="s">
        <v>177</v>
      </c>
      <c r="BE321" s="190">
        <f>IF(N321="základní",J321,0)</f>
        <v>0</v>
      </c>
      <c r="BF321" s="190">
        <f>IF(N321="snížená",J321,0)</f>
        <v>0</v>
      </c>
      <c r="BG321" s="190">
        <f>IF(N321="zákl. přenesená",J321,0)</f>
        <v>0</v>
      </c>
      <c r="BH321" s="190">
        <f>IF(N321="sníž. přenesená",J321,0)</f>
        <v>0</v>
      </c>
      <c r="BI321" s="190">
        <f>IF(N321="nulová",J321,0)</f>
        <v>0</v>
      </c>
      <c r="BJ321" s="17" t="s">
        <v>79</v>
      </c>
      <c r="BK321" s="190">
        <f>ROUND(I321*H321,2)</f>
        <v>0</v>
      </c>
      <c r="BL321" s="17" t="s">
        <v>184</v>
      </c>
      <c r="BM321" s="189" t="s">
        <v>1093</v>
      </c>
    </row>
    <row r="322" spans="1:65" s="2" customFormat="1" ht="19.5">
      <c r="A322" s="34"/>
      <c r="B322" s="35"/>
      <c r="C322" s="36"/>
      <c r="D322" s="191" t="s">
        <v>186</v>
      </c>
      <c r="E322" s="36"/>
      <c r="F322" s="192" t="s">
        <v>505</v>
      </c>
      <c r="G322" s="36"/>
      <c r="H322" s="36"/>
      <c r="I322" s="193"/>
      <c r="J322" s="36"/>
      <c r="K322" s="36"/>
      <c r="L322" s="39"/>
      <c r="M322" s="194"/>
      <c r="N322" s="195"/>
      <c r="O322" s="64"/>
      <c r="P322" s="64"/>
      <c r="Q322" s="64"/>
      <c r="R322" s="64"/>
      <c r="S322" s="64"/>
      <c r="T322" s="65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186</v>
      </c>
      <c r="AU322" s="17" t="s">
        <v>81</v>
      </c>
    </row>
    <row r="323" spans="1:65" s="2" customFormat="1" ht="48.75">
      <c r="A323" s="34"/>
      <c r="B323" s="35"/>
      <c r="C323" s="36"/>
      <c r="D323" s="191" t="s">
        <v>188</v>
      </c>
      <c r="E323" s="36"/>
      <c r="F323" s="196" t="s">
        <v>506</v>
      </c>
      <c r="G323" s="36"/>
      <c r="H323" s="36"/>
      <c r="I323" s="193"/>
      <c r="J323" s="36"/>
      <c r="K323" s="36"/>
      <c r="L323" s="39"/>
      <c r="M323" s="194"/>
      <c r="N323" s="195"/>
      <c r="O323" s="64"/>
      <c r="P323" s="64"/>
      <c r="Q323" s="64"/>
      <c r="R323" s="64"/>
      <c r="S323" s="64"/>
      <c r="T323" s="65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7" t="s">
        <v>188</v>
      </c>
      <c r="AU323" s="17" t="s">
        <v>81</v>
      </c>
    </row>
    <row r="324" spans="1:65" s="2" customFormat="1" ht="24.2" customHeight="1">
      <c r="A324" s="34"/>
      <c r="B324" s="35"/>
      <c r="C324" s="178" t="s">
        <v>514</v>
      </c>
      <c r="D324" s="178" t="s">
        <v>179</v>
      </c>
      <c r="E324" s="179" t="s">
        <v>508</v>
      </c>
      <c r="F324" s="180" t="s">
        <v>509</v>
      </c>
      <c r="G324" s="181" t="s">
        <v>210</v>
      </c>
      <c r="H324" s="182">
        <v>11.7</v>
      </c>
      <c r="I324" s="183"/>
      <c r="J324" s="184">
        <f>ROUND(I324*H324,2)</f>
        <v>0</v>
      </c>
      <c r="K324" s="180" t="s">
        <v>183</v>
      </c>
      <c r="L324" s="39"/>
      <c r="M324" s="185" t="s">
        <v>19</v>
      </c>
      <c r="N324" s="186" t="s">
        <v>43</v>
      </c>
      <c r="O324" s="64"/>
      <c r="P324" s="187">
        <f>O324*H324</f>
        <v>0</v>
      </c>
      <c r="Q324" s="187">
        <v>0</v>
      </c>
      <c r="R324" s="187">
        <f>Q324*H324</f>
        <v>0</v>
      </c>
      <c r="S324" s="187">
        <v>1.5E-3</v>
      </c>
      <c r="T324" s="188">
        <f>S324*H324</f>
        <v>1.755E-2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89" t="s">
        <v>184</v>
      </c>
      <c r="AT324" s="189" t="s">
        <v>179</v>
      </c>
      <c r="AU324" s="189" t="s">
        <v>81</v>
      </c>
      <c r="AY324" s="17" t="s">
        <v>177</v>
      </c>
      <c r="BE324" s="190">
        <f>IF(N324="základní",J324,0)</f>
        <v>0</v>
      </c>
      <c r="BF324" s="190">
        <f>IF(N324="snížená",J324,0)</f>
        <v>0</v>
      </c>
      <c r="BG324" s="190">
        <f>IF(N324="zákl. přenesená",J324,0)</f>
        <v>0</v>
      </c>
      <c r="BH324" s="190">
        <f>IF(N324="sníž. přenesená",J324,0)</f>
        <v>0</v>
      </c>
      <c r="BI324" s="190">
        <f>IF(N324="nulová",J324,0)</f>
        <v>0</v>
      </c>
      <c r="BJ324" s="17" t="s">
        <v>79</v>
      </c>
      <c r="BK324" s="190">
        <f>ROUND(I324*H324,2)</f>
        <v>0</v>
      </c>
      <c r="BL324" s="17" t="s">
        <v>184</v>
      </c>
      <c r="BM324" s="189" t="s">
        <v>1094</v>
      </c>
    </row>
    <row r="325" spans="1:65" s="2" customFormat="1" ht="19.5">
      <c r="A325" s="34"/>
      <c r="B325" s="35"/>
      <c r="C325" s="36"/>
      <c r="D325" s="191" t="s">
        <v>186</v>
      </c>
      <c r="E325" s="36"/>
      <c r="F325" s="192" t="s">
        <v>511</v>
      </c>
      <c r="G325" s="36"/>
      <c r="H325" s="36"/>
      <c r="I325" s="193"/>
      <c r="J325" s="36"/>
      <c r="K325" s="36"/>
      <c r="L325" s="39"/>
      <c r="M325" s="194"/>
      <c r="N325" s="195"/>
      <c r="O325" s="64"/>
      <c r="P325" s="64"/>
      <c r="Q325" s="64"/>
      <c r="R325" s="64"/>
      <c r="S325" s="64"/>
      <c r="T325" s="65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186</v>
      </c>
      <c r="AU325" s="17" t="s">
        <v>81</v>
      </c>
    </row>
    <row r="326" spans="1:65" s="2" customFormat="1" ht="48.75">
      <c r="A326" s="34"/>
      <c r="B326" s="35"/>
      <c r="C326" s="36"/>
      <c r="D326" s="191" t="s">
        <v>188</v>
      </c>
      <c r="E326" s="36"/>
      <c r="F326" s="196" t="s">
        <v>512</v>
      </c>
      <c r="G326" s="36"/>
      <c r="H326" s="36"/>
      <c r="I326" s="193"/>
      <c r="J326" s="36"/>
      <c r="K326" s="36"/>
      <c r="L326" s="39"/>
      <c r="M326" s="194"/>
      <c r="N326" s="195"/>
      <c r="O326" s="64"/>
      <c r="P326" s="64"/>
      <c r="Q326" s="64"/>
      <c r="R326" s="64"/>
      <c r="S326" s="64"/>
      <c r="T326" s="65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7" t="s">
        <v>188</v>
      </c>
      <c r="AU326" s="17" t="s">
        <v>81</v>
      </c>
    </row>
    <row r="327" spans="1:65" s="2" customFormat="1" ht="19.5">
      <c r="A327" s="34"/>
      <c r="B327" s="35"/>
      <c r="C327" s="36"/>
      <c r="D327" s="191" t="s">
        <v>205</v>
      </c>
      <c r="E327" s="36"/>
      <c r="F327" s="196" t="s">
        <v>1095</v>
      </c>
      <c r="G327" s="36"/>
      <c r="H327" s="36"/>
      <c r="I327" s="193"/>
      <c r="J327" s="36"/>
      <c r="K327" s="36"/>
      <c r="L327" s="39"/>
      <c r="M327" s="194"/>
      <c r="N327" s="195"/>
      <c r="O327" s="64"/>
      <c r="P327" s="64"/>
      <c r="Q327" s="64"/>
      <c r="R327" s="64"/>
      <c r="S327" s="64"/>
      <c r="T327" s="65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205</v>
      </c>
      <c r="AU327" s="17" t="s">
        <v>81</v>
      </c>
    </row>
    <row r="328" spans="1:65" s="13" customFormat="1" ht="11.25">
      <c r="B328" s="197"/>
      <c r="C328" s="198"/>
      <c r="D328" s="191" t="s">
        <v>214</v>
      </c>
      <c r="E328" s="199" t="s">
        <v>19</v>
      </c>
      <c r="F328" s="200" t="s">
        <v>1096</v>
      </c>
      <c r="G328" s="198"/>
      <c r="H328" s="201">
        <v>11.7</v>
      </c>
      <c r="I328" s="202"/>
      <c r="J328" s="198"/>
      <c r="K328" s="198"/>
      <c r="L328" s="203"/>
      <c r="M328" s="204"/>
      <c r="N328" s="205"/>
      <c r="O328" s="205"/>
      <c r="P328" s="205"/>
      <c r="Q328" s="205"/>
      <c r="R328" s="205"/>
      <c r="S328" s="205"/>
      <c r="T328" s="206"/>
      <c r="AT328" s="207" t="s">
        <v>214</v>
      </c>
      <c r="AU328" s="207" t="s">
        <v>81</v>
      </c>
      <c r="AV328" s="13" t="s">
        <v>81</v>
      </c>
      <c r="AW328" s="13" t="s">
        <v>34</v>
      </c>
      <c r="AX328" s="13" t="s">
        <v>72</v>
      </c>
      <c r="AY328" s="207" t="s">
        <v>177</v>
      </c>
    </row>
    <row r="329" spans="1:65" s="14" customFormat="1" ht="11.25">
      <c r="B329" s="208"/>
      <c r="C329" s="209"/>
      <c r="D329" s="191" t="s">
        <v>214</v>
      </c>
      <c r="E329" s="210" t="s">
        <v>19</v>
      </c>
      <c r="F329" s="211" t="s">
        <v>217</v>
      </c>
      <c r="G329" s="209"/>
      <c r="H329" s="212">
        <v>11.7</v>
      </c>
      <c r="I329" s="213"/>
      <c r="J329" s="209"/>
      <c r="K329" s="209"/>
      <c r="L329" s="214"/>
      <c r="M329" s="215"/>
      <c r="N329" s="216"/>
      <c r="O329" s="216"/>
      <c r="P329" s="216"/>
      <c r="Q329" s="216"/>
      <c r="R329" s="216"/>
      <c r="S329" s="216"/>
      <c r="T329" s="217"/>
      <c r="AT329" s="218" t="s">
        <v>214</v>
      </c>
      <c r="AU329" s="218" t="s">
        <v>81</v>
      </c>
      <c r="AV329" s="14" t="s">
        <v>184</v>
      </c>
      <c r="AW329" s="14" t="s">
        <v>34</v>
      </c>
      <c r="AX329" s="14" t="s">
        <v>79</v>
      </c>
      <c r="AY329" s="218" t="s">
        <v>177</v>
      </c>
    </row>
    <row r="330" spans="1:65" s="2" customFormat="1" ht="24.2" customHeight="1">
      <c r="A330" s="34"/>
      <c r="B330" s="35"/>
      <c r="C330" s="178" t="s">
        <v>521</v>
      </c>
      <c r="D330" s="178" t="s">
        <v>179</v>
      </c>
      <c r="E330" s="179" t="s">
        <v>515</v>
      </c>
      <c r="F330" s="180" t="s">
        <v>516</v>
      </c>
      <c r="G330" s="181" t="s">
        <v>210</v>
      </c>
      <c r="H330" s="182">
        <v>6</v>
      </c>
      <c r="I330" s="183"/>
      <c r="J330" s="184">
        <f>ROUND(I330*H330,2)</f>
        <v>0</v>
      </c>
      <c r="K330" s="180" t="s">
        <v>183</v>
      </c>
      <c r="L330" s="39"/>
      <c r="M330" s="185" t="s">
        <v>19</v>
      </c>
      <c r="N330" s="186" t="s">
        <v>43</v>
      </c>
      <c r="O330" s="64"/>
      <c r="P330" s="187">
        <f>O330*H330</f>
        <v>0</v>
      </c>
      <c r="Q330" s="187">
        <v>0</v>
      </c>
      <c r="R330" s="187">
        <f>Q330*H330</f>
        <v>0</v>
      </c>
      <c r="S330" s="187">
        <v>1E-3</v>
      </c>
      <c r="T330" s="188">
        <f>S330*H330</f>
        <v>6.0000000000000001E-3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89" t="s">
        <v>184</v>
      </c>
      <c r="AT330" s="189" t="s">
        <v>179</v>
      </c>
      <c r="AU330" s="189" t="s">
        <v>81</v>
      </c>
      <c r="AY330" s="17" t="s">
        <v>177</v>
      </c>
      <c r="BE330" s="190">
        <f>IF(N330="základní",J330,0)</f>
        <v>0</v>
      </c>
      <c r="BF330" s="190">
        <f>IF(N330="snížená",J330,0)</f>
        <v>0</v>
      </c>
      <c r="BG330" s="190">
        <f>IF(N330="zákl. přenesená",J330,0)</f>
        <v>0</v>
      </c>
      <c r="BH330" s="190">
        <f>IF(N330="sníž. přenesená",J330,0)</f>
        <v>0</v>
      </c>
      <c r="BI330" s="190">
        <f>IF(N330="nulová",J330,0)</f>
        <v>0</v>
      </c>
      <c r="BJ330" s="17" t="s">
        <v>79</v>
      </c>
      <c r="BK330" s="190">
        <f>ROUND(I330*H330,2)</f>
        <v>0</v>
      </c>
      <c r="BL330" s="17" t="s">
        <v>184</v>
      </c>
      <c r="BM330" s="189" t="s">
        <v>1097</v>
      </c>
    </row>
    <row r="331" spans="1:65" s="2" customFormat="1" ht="11.25">
      <c r="A331" s="34"/>
      <c r="B331" s="35"/>
      <c r="C331" s="36"/>
      <c r="D331" s="191" t="s">
        <v>186</v>
      </c>
      <c r="E331" s="36"/>
      <c r="F331" s="192" t="s">
        <v>518</v>
      </c>
      <c r="G331" s="36"/>
      <c r="H331" s="36"/>
      <c r="I331" s="193"/>
      <c r="J331" s="36"/>
      <c r="K331" s="36"/>
      <c r="L331" s="39"/>
      <c r="M331" s="194"/>
      <c r="N331" s="195"/>
      <c r="O331" s="64"/>
      <c r="P331" s="64"/>
      <c r="Q331" s="64"/>
      <c r="R331" s="64"/>
      <c r="S331" s="64"/>
      <c r="T331" s="65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7" t="s">
        <v>186</v>
      </c>
      <c r="AU331" s="17" t="s">
        <v>81</v>
      </c>
    </row>
    <row r="332" spans="1:65" s="2" customFormat="1" ht="48.75">
      <c r="A332" s="34"/>
      <c r="B332" s="35"/>
      <c r="C332" s="36"/>
      <c r="D332" s="191" t="s">
        <v>188</v>
      </c>
      <c r="E332" s="36"/>
      <c r="F332" s="196" t="s">
        <v>512</v>
      </c>
      <c r="G332" s="36"/>
      <c r="H332" s="36"/>
      <c r="I332" s="193"/>
      <c r="J332" s="36"/>
      <c r="K332" s="36"/>
      <c r="L332" s="39"/>
      <c r="M332" s="194"/>
      <c r="N332" s="195"/>
      <c r="O332" s="64"/>
      <c r="P332" s="64"/>
      <c r="Q332" s="64"/>
      <c r="R332" s="64"/>
      <c r="S332" s="64"/>
      <c r="T332" s="65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188</v>
      </c>
      <c r="AU332" s="17" t="s">
        <v>81</v>
      </c>
    </row>
    <row r="333" spans="1:65" s="2" customFormat="1" ht="19.5">
      <c r="A333" s="34"/>
      <c r="B333" s="35"/>
      <c r="C333" s="36"/>
      <c r="D333" s="191" t="s">
        <v>205</v>
      </c>
      <c r="E333" s="36"/>
      <c r="F333" s="196" t="s">
        <v>1098</v>
      </c>
      <c r="G333" s="36"/>
      <c r="H333" s="36"/>
      <c r="I333" s="193"/>
      <c r="J333" s="36"/>
      <c r="K333" s="36"/>
      <c r="L333" s="39"/>
      <c r="M333" s="194"/>
      <c r="N333" s="195"/>
      <c r="O333" s="64"/>
      <c r="P333" s="64"/>
      <c r="Q333" s="64"/>
      <c r="R333" s="64"/>
      <c r="S333" s="64"/>
      <c r="T333" s="65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205</v>
      </c>
      <c r="AU333" s="17" t="s">
        <v>81</v>
      </c>
    </row>
    <row r="334" spans="1:65" s="13" customFormat="1" ht="11.25">
      <c r="B334" s="197"/>
      <c r="C334" s="198"/>
      <c r="D334" s="191" t="s">
        <v>214</v>
      </c>
      <c r="E334" s="199" t="s">
        <v>19</v>
      </c>
      <c r="F334" s="200" t="s">
        <v>1099</v>
      </c>
      <c r="G334" s="198"/>
      <c r="H334" s="201">
        <v>6</v>
      </c>
      <c r="I334" s="202"/>
      <c r="J334" s="198"/>
      <c r="K334" s="198"/>
      <c r="L334" s="203"/>
      <c r="M334" s="204"/>
      <c r="N334" s="205"/>
      <c r="O334" s="205"/>
      <c r="P334" s="205"/>
      <c r="Q334" s="205"/>
      <c r="R334" s="205"/>
      <c r="S334" s="205"/>
      <c r="T334" s="206"/>
      <c r="AT334" s="207" t="s">
        <v>214</v>
      </c>
      <c r="AU334" s="207" t="s">
        <v>81</v>
      </c>
      <c r="AV334" s="13" t="s">
        <v>81</v>
      </c>
      <c r="AW334" s="13" t="s">
        <v>34</v>
      </c>
      <c r="AX334" s="13" t="s">
        <v>72</v>
      </c>
      <c r="AY334" s="207" t="s">
        <v>177</v>
      </c>
    </row>
    <row r="335" spans="1:65" s="14" customFormat="1" ht="11.25">
      <c r="B335" s="208"/>
      <c r="C335" s="209"/>
      <c r="D335" s="191" t="s">
        <v>214</v>
      </c>
      <c r="E335" s="210" t="s">
        <v>19</v>
      </c>
      <c r="F335" s="211" t="s">
        <v>217</v>
      </c>
      <c r="G335" s="209"/>
      <c r="H335" s="212">
        <v>6</v>
      </c>
      <c r="I335" s="213"/>
      <c r="J335" s="209"/>
      <c r="K335" s="209"/>
      <c r="L335" s="214"/>
      <c r="M335" s="215"/>
      <c r="N335" s="216"/>
      <c r="O335" s="216"/>
      <c r="P335" s="216"/>
      <c r="Q335" s="216"/>
      <c r="R335" s="216"/>
      <c r="S335" s="216"/>
      <c r="T335" s="217"/>
      <c r="AT335" s="218" t="s">
        <v>214</v>
      </c>
      <c r="AU335" s="218" t="s">
        <v>81</v>
      </c>
      <c r="AV335" s="14" t="s">
        <v>184</v>
      </c>
      <c r="AW335" s="14" t="s">
        <v>34</v>
      </c>
      <c r="AX335" s="14" t="s">
        <v>79</v>
      </c>
      <c r="AY335" s="218" t="s">
        <v>177</v>
      </c>
    </row>
    <row r="336" spans="1:65" s="2" customFormat="1" ht="24.2" customHeight="1">
      <c r="A336" s="34"/>
      <c r="B336" s="35"/>
      <c r="C336" s="178" t="s">
        <v>528</v>
      </c>
      <c r="D336" s="178" t="s">
        <v>179</v>
      </c>
      <c r="E336" s="179" t="s">
        <v>522</v>
      </c>
      <c r="F336" s="180" t="s">
        <v>523</v>
      </c>
      <c r="G336" s="181" t="s">
        <v>201</v>
      </c>
      <c r="H336" s="182">
        <v>4</v>
      </c>
      <c r="I336" s="183"/>
      <c r="J336" s="184">
        <f>ROUND(I336*H336,2)</f>
        <v>0</v>
      </c>
      <c r="K336" s="180" t="s">
        <v>183</v>
      </c>
      <c r="L336" s="39"/>
      <c r="M336" s="185" t="s">
        <v>19</v>
      </c>
      <c r="N336" s="186" t="s">
        <v>43</v>
      </c>
      <c r="O336" s="64"/>
      <c r="P336" s="187">
        <f>O336*H336</f>
        <v>0</v>
      </c>
      <c r="Q336" s="187">
        <v>0</v>
      </c>
      <c r="R336" s="187">
        <f>Q336*H336</f>
        <v>0</v>
      </c>
      <c r="S336" s="187">
        <v>3.48</v>
      </c>
      <c r="T336" s="188">
        <f>S336*H336</f>
        <v>13.92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89" t="s">
        <v>184</v>
      </c>
      <c r="AT336" s="189" t="s">
        <v>179</v>
      </c>
      <c r="AU336" s="189" t="s">
        <v>81</v>
      </c>
      <c r="AY336" s="17" t="s">
        <v>177</v>
      </c>
      <c r="BE336" s="190">
        <f>IF(N336="základní",J336,0)</f>
        <v>0</v>
      </c>
      <c r="BF336" s="190">
        <f>IF(N336="snížená",J336,0)</f>
        <v>0</v>
      </c>
      <c r="BG336" s="190">
        <f>IF(N336="zákl. přenesená",J336,0)</f>
        <v>0</v>
      </c>
      <c r="BH336" s="190">
        <f>IF(N336="sníž. přenesená",J336,0)</f>
        <v>0</v>
      </c>
      <c r="BI336" s="190">
        <f>IF(N336="nulová",J336,0)</f>
        <v>0</v>
      </c>
      <c r="BJ336" s="17" t="s">
        <v>79</v>
      </c>
      <c r="BK336" s="190">
        <f>ROUND(I336*H336,2)</f>
        <v>0</v>
      </c>
      <c r="BL336" s="17" t="s">
        <v>184</v>
      </c>
      <c r="BM336" s="189" t="s">
        <v>1100</v>
      </c>
    </row>
    <row r="337" spans="1:65" s="2" customFormat="1" ht="19.5">
      <c r="A337" s="34"/>
      <c r="B337" s="35"/>
      <c r="C337" s="36"/>
      <c r="D337" s="191" t="s">
        <v>186</v>
      </c>
      <c r="E337" s="36"/>
      <c r="F337" s="192" t="s">
        <v>525</v>
      </c>
      <c r="G337" s="36"/>
      <c r="H337" s="36"/>
      <c r="I337" s="193"/>
      <c r="J337" s="36"/>
      <c r="K337" s="36"/>
      <c r="L337" s="39"/>
      <c r="M337" s="194"/>
      <c r="N337" s="195"/>
      <c r="O337" s="64"/>
      <c r="P337" s="64"/>
      <c r="Q337" s="64"/>
      <c r="R337" s="64"/>
      <c r="S337" s="64"/>
      <c r="T337" s="65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7" t="s">
        <v>186</v>
      </c>
      <c r="AU337" s="17" t="s">
        <v>81</v>
      </c>
    </row>
    <row r="338" spans="1:65" s="2" customFormat="1" ht="39">
      <c r="A338" s="34"/>
      <c r="B338" s="35"/>
      <c r="C338" s="36"/>
      <c r="D338" s="191" t="s">
        <v>188</v>
      </c>
      <c r="E338" s="36"/>
      <c r="F338" s="196" t="s">
        <v>526</v>
      </c>
      <c r="G338" s="36"/>
      <c r="H338" s="36"/>
      <c r="I338" s="193"/>
      <c r="J338" s="36"/>
      <c r="K338" s="36"/>
      <c r="L338" s="39"/>
      <c r="M338" s="194"/>
      <c r="N338" s="195"/>
      <c r="O338" s="64"/>
      <c r="P338" s="64"/>
      <c r="Q338" s="64"/>
      <c r="R338" s="64"/>
      <c r="S338" s="64"/>
      <c r="T338" s="65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7" t="s">
        <v>188</v>
      </c>
      <c r="AU338" s="17" t="s">
        <v>81</v>
      </c>
    </row>
    <row r="339" spans="1:65" s="2" customFormat="1" ht="19.5">
      <c r="A339" s="34"/>
      <c r="B339" s="35"/>
      <c r="C339" s="36"/>
      <c r="D339" s="191" t="s">
        <v>205</v>
      </c>
      <c r="E339" s="36"/>
      <c r="F339" s="196" t="s">
        <v>1101</v>
      </c>
      <c r="G339" s="36"/>
      <c r="H339" s="36"/>
      <c r="I339" s="193"/>
      <c r="J339" s="36"/>
      <c r="K339" s="36"/>
      <c r="L339" s="39"/>
      <c r="M339" s="194"/>
      <c r="N339" s="195"/>
      <c r="O339" s="64"/>
      <c r="P339" s="64"/>
      <c r="Q339" s="64"/>
      <c r="R339" s="64"/>
      <c r="S339" s="64"/>
      <c r="T339" s="65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205</v>
      </c>
      <c r="AU339" s="17" t="s">
        <v>81</v>
      </c>
    </row>
    <row r="340" spans="1:65" s="2" customFormat="1" ht="14.45" customHeight="1">
      <c r="A340" s="34"/>
      <c r="B340" s="35"/>
      <c r="C340" s="178" t="s">
        <v>535</v>
      </c>
      <c r="D340" s="178" t="s">
        <v>179</v>
      </c>
      <c r="E340" s="179" t="s">
        <v>529</v>
      </c>
      <c r="F340" s="180" t="s">
        <v>530</v>
      </c>
      <c r="G340" s="181" t="s">
        <v>440</v>
      </c>
      <c r="H340" s="182">
        <v>8</v>
      </c>
      <c r="I340" s="183"/>
      <c r="J340" s="184">
        <f>ROUND(I340*H340,2)</f>
        <v>0</v>
      </c>
      <c r="K340" s="180" t="s">
        <v>183</v>
      </c>
      <c r="L340" s="39"/>
      <c r="M340" s="185" t="s">
        <v>19</v>
      </c>
      <c r="N340" s="186" t="s">
        <v>43</v>
      </c>
      <c r="O340" s="64"/>
      <c r="P340" s="187">
        <f>O340*H340</f>
        <v>0</v>
      </c>
      <c r="Q340" s="187">
        <v>8.3599999999999999E-5</v>
      </c>
      <c r="R340" s="187">
        <f>Q340*H340</f>
        <v>6.6879999999999999E-4</v>
      </c>
      <c r="S340" s="187">
        <v>1.7999999999999999E-2</v>
      </c>
      <c r="T340" s="188">
        <f>S340*H340</f>
        <v>0.14399999999999999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89" t="s">
        <v>184</v>
      </c>
      <c r="AT340" s="189" t="s">
        <v>179</v>
      </c>
      <c r="AU340" s="189" t="s">
        <v>81</v>
      </c>
      <c r="AY340" s="17" t="s">
        <v>177</v>
      </c>
      <c r="BE340" s="190">
        <f>IF(N340="základní",J340,0)</f>
        <v>0</v>
      </c>
      <c r="BF340" s="190">
        <f>IF(N340="snížená",J340,0)</f>
        <v>0</v>
      </c>
      <c r="BG340" s="190">
        <f>IF(N340="zákl. přenesená",J340,0)</f>
        <v>0</v>
      </c>
      <c r="BH340" s="190">
        <f>IF(N340="sníž. přenesená",J340,0)</f>
        <v>0</v>
      </c>
      <c r="BI340" s="190">
        <f>IF(N340="nulová",J340,0)</f>
        <v>0</v>
      </c>
      <c r="BJ340" s="17" t="s">
        <v>79</v>
      </c>
      <c r="BK340" s="190">
        <f>ROUND(I340*H340,2)</f>
        <v>0</v>
      </c>
      <c r="BL340" s="17" t="s">
        <v>184</v>
      </c>
      <c r="BM340" s="189" t="s">
        <v>1102</v>
      </c>
    </row>
    <row r="341" spans="1:65" s="2" customFormat="1" ht="19.5">
      <c r="A341" s="34"/>
      <c r="B341" s="35"/>
      <c r="C341" s="36"/>
      <c r="D341" s="191" t="s">
        <v>186</v>
      </c>
      <c r="E341" s="36"/>
      <c r="F341" s="192" t="s">
        <v>532</v>
      </c>
      <c r="G341" s="36"/>
      <c r="H341" s="36"/>
      <c r="I341" s="193"/>
      <c r="J341" s="36"/>
      <c r="K341" s="36"/>
      <c r="L341" s="39"/>
      <c r="M341" s="194"/>
      <c r="N341" s="195"/>
      <c r="O341" s="64"/>
      <c r="P341" s="64"/>
      <c r="Q341" s="64"/>
      <c r="R341" s="64"/>
      <c r="S341" s="64"/>
      <c r="T341" s="65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7" t="s">
        <v>186</v>
      </c>
      <c r="AU341" s="17" t="s">
        <v>81</v>
      </c>
    </row>
    <row r="342" spans="1:65" s="2" customFormat="1" ht="19.5">
      <c r="A342" s="34"/>
      <c r="B342" s="35"/>
      <c r="C342" s="36"/>
      <c r="D342" s="191" t="s">
        <v>205</v>
      </c>
      <c r="E342" s="36"/>
      <c r="F342" s="196" t="s">
        <v>1103</v>
      </c>
      <c r="G342" s="36"/>
      <c r="H342" s="36"/>
      <c r="I342" s="193"/>
      <c r="J342" s="36"/>
      <c r="K342" s="36"/>
      <c r="L342" s="39"/>
      <c r="M342" s="194"/>
      <c r="N342" s="195"/>
      <c r="O342" s="64"/>
      <c r="P342" s="64"/>
      <c r="Q342" s="64"/>
      <c r="R342" s="64"/>
      <c r="S342" s="64"/>
      <c r="T342" s="65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7" t="s">
        <v>205</v>
      </c>
      <c r="AU342" s="17" t="s">
        <v>81</v>
      </c>
    </row>
    <row r="343" spans="1:65" s="2" customFormat="1" ht="24.2" customHeight="1">
      <c r="A343" s="34"/>
      <c r="B343" s="35"/>
      <c r="C343" s="178" t="s">
        <v>547</v>
      </c>
      <c r="D343" s="178" t="s">
        <v>179</v>
      </c>
      <c r="E343" s="179" t="s">
        <v>536</v>
      </c>
      <c r="F343" s="180" t="s">
        <v>537</v>
      </c>
      <c r="G343" s="181" t="s">
        <v>182</v>
      </c>
      <c r="H343" s="182">
        <v>138.179</v>
      </c>
      <c r="I343" s="183"/>
      <c r="J343" s="184">
        <f>ROUND(I343*H343,2)</f>
        <v>0</v>
      </c>
      <c r="K343" s="180" t="s">
        <v>183</v>
      </c>
      <c r="L343" s="39"/>
      <c r="M343" s="185" t="s">
        <v>19</v>
      </c>
      <c r="N343" s="186" t="s">
        <v>43</v>
      </c>
      <c r="O343" s="64"/>
      <c r="P343" s="187">
        <f>O343*H343</f>
        <v>0</v>
      </c>
      <c r="Q343" s="187">
        <v>4.8000000000000001E-2</v>
      </c>
      <c r="R343" s="187">
        <f>Q343*H343</f>
        <v>6.6325919999999998</v>
      </c>
      <c r="S343" s="187">
        <v>4.8000000000000001E-2</v>
      </c>
      <c r="T343" s="188">
        <f>S343*H343</f>
        <v>6.6325919999999998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89" t="s">
        <v>184</v>
      </c>
      <c r="AT343" s="189" t="s">
        <v>179</v>
      </c>
      <c r="AU343" s="189" t="s">
        <v>81</v>
      </c>
      <c r="AY343" s="17" t="s">
        <v>177</v>
      </c>
      <c r="BE343" s="190">
        <f>IF(N343="základní",J343,0)</f>
        <v>0</v>
      </c>
      <c r="BF343" s="190">
        <f>IF(N343="snížená",J343,0)</f>
        <v>0</v>
      </c>
      <c r="BG343" s="190">
        <f>IF(N343="zákl. přenesená",J343,0)</f>
        <v>0</v>
      </c>
      <c r="BH343" s="190">
        <f>IF(N343="sníž. přenesená",J343,0)</f>
        <v>0</v>
      </c>
      <c r="BI343" s="190">
        <f>IF(N343="nulová",J343,0)</f>
        <v>0</v>
      </c>
      <c r="BJ343" s="17" t="s">
        <v>79</v>
      </c>
      <c r="BK343" s="190">
        <f>ROUND(I343*H343,2)</f>
        <v>0</v>
      </c>
      <c r="BL343" s="17" t="s">
        <v>184</v>
      </c>
      <c r="BM343" s="189" t="s">
        <v>1104</v>
      </c>
    </row>
    <row r="344" spans="1:65" s="2" customFormat="1" ht="11.25">
      <c r="A344" s="34"/>
      <c r="B344" s="35"/>
      <c r="C344" s="36"/>
      <c r="D344" s="191" t="s">
        <v>186</v>
      </c>
      <c r="E344" s="36"/>
      <c r="F344" s="192" t="s">
        <v>539</v>
      </c>
      <c r="G344" s="36"/>
      <c r="H344" s="36"/>
      <c r="I344" s="193"/>
      <c r="J344" s="36"/>
      <c r="K344" s="36"/>
      <c r="L344" s="39"/>
      <c r="M344" s="194"/>
      <c r="N344" s="195"/>
      <c r="O344" s="64"/>
      <c r="P344" s="64"/>
      <c r="Q344" s="64"/>
      <c r="R344" s="64"/>
      <c r="S344" s="64"/>
      <c r="T344" s="65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7" t="s">
        <v>186</v>
      </c>
      <c r="AU344" s="17" t="s">
        <v>81</v>
      </c>
    </row>
    <row r="345" spans="1:65" s="2" customFormat="1" ht="78">
      <c r="A345" s="34"/>
      <c r="B345" s="35"/>
      <c r="C345" s="36"/>
      <c r="D345" s="191" t="s">
        <v>188</v>
      </c>
      <c r="E345" s="36"/>
      <c r="F345" s="196" t="s">
        <v>540</v>
      </c>
      <c r="G345" s="36"/>
      <c r="H345" s="36"/>
      <c r="I345" s="193"/>
      <c r="J345" s="36"/>
      <c r="K345" s="36"/>
      <c r="L345" s="39"/>
      <c r="M345" s="194"/>
      <c r="N345" s="195"/>
      <c r="O345" s="64"/>
      <c r="P345" s="64"/>
      <c r="Q345" s="64"/>
      <c r="R345" s="64"/>
      <c r="S345" s="64"/>
      <c r="T345" s="65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188</v>
      </c>
      <c r="AU345" s="17" t="s">
        <v>81</v>
      </c>
    </row>
    <row r="346" spans="1:65" s="2" customFormat="1" ht="19.5">
      <c r="A346" s="34"/>
      <c r="B346" s="35"/>
      <c r="C346" s="36"/>
      <c r="D346" s="191" t="s">
        <v>205</v>
      </c>
      <c r="E346" s="36"/>
      <c r="F346" s="196" t="s">
        <v>541</v>
      </c>
      <c r="G346" s="36"/>
      <c r="H346" s="36"/>
      <c r="I346" s="193"/>
      <c r="J346" s="36"/>
      <c r="K346" s="36"/>
      <c r="L346" s="39"/>
      <c r="M346" s="194"/>
      <c r="N346" s="195"/>
      <c r="O346" s="64"/>
      <c r="P346" s="64"/>
      <c r="Q346" s="64"/>
      <c r="R346" s="64"/>
      <c r="S346" s="64"/>
      <c r="T346" s="65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7" t="s">
        <v>205</v>
      </c>
      <c r="AU346" s="17" t="s">
        <v>81</v>
      </c>
    </row>
    <row r="347" spans="1:65" s="13" customFormat="1" ht="11.25">
      <c r="B347" s="197"/>
      <c r="C347" s="198"/>
      <c r="D347" s="191" t="s">
        <v>214</v>
      </c>
      <c r="E347" s="199" t="s">
        <v>19</v>
      </c>
      <c r="F347" s="200" t="s">
        <v>1105</v>
      </c>
      <c r="G347" s="198"/>
      <c r="H347" s="201">
        <v>7</v>
      </c>
      <c r="I347" s="202"/>
      <c r="J347" s="198"/>
      <c r="K347" s="198"/>
      <c r="L347" s="203"/>
      <c r="M347" s="204"/>
      <c r="N347" s="205"/>
      <c r="O347" s="205"/>
      <c r="P347" s="205"/>
      <c r="Q347" s="205"/>
      <c r="R347" s="205"/>
      <c r="S347" s="205"/>
      <c r="T347" s="206"/>
      <c r="AT347" s="207" t="s">
        <v>214</v>
      </c>
      <c r="AU347" s="207" t="s">
        <v>81</v>
      </c>
      <c r="AV347" s="13" t="s">
        <v>81</v>
      </c>
      <c r="AW347" s="13" t="s">
        <v>34</v>
      </c>
      <c r="AX347" s="13" t="s">
        <v>72</v>
      </c>
      <c r="AY347" s="207" t="s">
        <v>177</v>
      </c>
    </row>
    <row r="348" spans="1:65" s="13" customFormat="1" ht="11.25">
      <c r="B348" s="197"/>
      <c r="C348" s="198"/>
      <c r="D348" s="191" t="s">
        <v>214</v>
      </c>
      <c r="E348" s="199" t="s">
        <v>19</v>
      </c>
      <c r="F348" s="200" t="s">
        <v>1106</v>
      </c>
      <c r="G348" s="198"/>
      <c r="H348" s="201">
        <v>21</v>
      </c>
      <c r="I348" s="202"/>
      <c r="J348" s="198"/>
      <c r="K348" s="198"/>
      <c r="L348" s="203"/>
      <c r="M348" s="204"/>
      <c r="N348" s="205"/>
      <c r="O348" s="205"/>
      <c r="P348" s="205"/>
      <c r="Q348" s="205"/>
      <c r="R348" s="205"/>
      <c r="S348" s="205"/>
      <c r="T348" s="206"/>
      <c r="AT348" s="207" t="s">
        <v>214</v>
      </c>
      <c r="AU348" s="207" t="s">
        <v>81</v>
      </c>
      <c r="AV348" s="13" t="s">
        <v>81</v>
      </c>
      <c r="AW348" s="13" t="s">
        <v>34</v>
      </c>
      <c r="AX348" s="13" t="s">
        <v>72</v>
      </c>
      <c r="AY348" s="207" t="s">
        <v>177</v>
      </c>
    </row>
    <row r="349" spans="1:65" s="13" customFormat="1" ht="11.25">
      <c r="B349" s="197"/>
      <c r="C349" s="198"/>
      <c r="D349" s="191" t="s">
        <v>214</v>
      </c>
      <c r="E349" s="199" t="s">
        <v>19</v>
      </c>
      <c r="F349" s="200" t="s">
        <v>1107</v>
      </c>
      <c r="G349" s="198"/>
      <c r="H349" s="201">
        <v>15.483000000000001</v>
      </c>
      <c r="I349" s="202"/>
      <c r="J349" s="198"/>
      <c r="K349" s="198"/>
      <c r="L349" s="203"/>
      <c r="M349" s="204"/>
      <c r="N349" s="205"/>
      <c r="O349" s="205"/>
      <c r="P349" s="205"/>
      <c r="Q349" s="205"/>
      <c r="R349" s="205"/>
      <c r="S349" s="205"/>
      <c r="T349" s="206"/>
      <c r="AT349" s="207" t="s">
        <v>214</v>
      </c>
      <c r="AU349" s="207" t="s">
        <v>81</v>
      </c>
      <c r="AV349" s="13" t="s">
        <v>81</v>
      </c>
      <c r="AW349" s="13" t="s">
        <v>34</v>
      </c>
      <c r="AX349" s="13" t="s">
        <v>72</v>
      </c>
      <c r="AY349" s="207" t="s">
        <v>177</v>
      </c>
    </row>
    <row r="350" spans="1:65" s="13" customFormat="1" ht="11.25">
      <c r="B350" s="197"/>
      <c r="C350" s="198"/>
      <c r="D350" s="191" t="s">
        <v>214</v>
      </c>
      <c r="E350" s="199" t="s">
        <v>19</v>
      </c>
      <c r="F350" s="200" t="s">
        <v>1108</v>
      </c>
      <c r="G350" s="198"/>
      <c r="H350" s="201">
        <v>48.75</v>
      </c>
      <c r="I350" s="202"/>
      <c r="J350" s="198"/>
      <c r="K350" s="198"/>
      <c r="L350" s="203"/>
      <c r="M350" s="204"/>
      <c r="N350" s="205"/>
      <c r="O350" s="205"/>
      <c r="P350" s="205"/>
      <c r="Q350" s="205"/>
      <c r="R350" s="205"/>
      <c r="S350" s="205"/>
      <c r="T350" s="206"/>
      <c r="AT350" s="207" t="s">
        <v>214</v>
      </c>
      <c r="AU350" s="207" t="s">
        <v>81</v>
      </c>
      <c r="AV350" s="13" t="s">
        <v>81</v>
      </c>
      <c r="AW350" s="13" t="s">
        <v>34</v>
      </c>
      <c r="AX350" s="13" t="s">
        <v>72</v>
      </c>
      <c r="AY350" s="207" t="s">
        <v>177</v>
      </c>
    </row>
    <row r="351" spans="1:65" s="13" customFormat="1" ht="11.25">
      <c r="B351" s="197"/>
      <c r="C351" s="198"/>
      <c r="D351" s="191" t="s">
        <v>214</v>
      </c>
      <c r="E351" s="199" t="s">
        <v>19</v>
      </c>
      <c r="F351" s="200" t="s">
        <v>1109</v>
      </c>
      <c r="G351" s="198"/>
      <c r="H351" s="201">
        <v>45.945999999999998</v>
      </c>
      <c r="I351" s="202"/>
      <c r="J351" s="198"/>
      <c r="K351" s="198"/>
      <c r="L351" s="203"/>
      <c r="M351" s="204"/>
      <c r="N351" s="205"/>
      <c r="O351" s="205"/>
      <c r="P351" s="205"/>
      <c r="Q351" s="205"/>
      <c r="R351" s="205"/>
      <c r="S351" s="205"/>
      <c r="T351" s="206"/>
      <c r="AT351" s="207" t="s">
        <v>214</v>
      </c>
      <c r="AU351" s="207" t="s">
        <v>81</v>
      </c>
      <c r="AV351" s="13" t="s">
        <v>81</v>
      </c>
      <c r="AW351" s="13" t="s">
        <v>34</v>
      </c>
      <c r="AX351" s="13" t="s">
        <v>72</v>
      </c>
      <c r="AY351" s="207" t="s">
        <v>177</v>
      </c>
    </row>
    <row r="352" spans="1:65" s="14" customFormat="1" ht="11.25">
      <c r="B352" s="208"/>
      <c r="C352" s="209"/>
      <c r="D352" s="191" t="s">
        <v>214</v>
      </c>
      <c r="E352" s="210" t="s">
        <v>19</v>
      </c>
      <c r="F352" s="211" t="s">
        <v>217</v>
      </c>
      <c r="G352" s="209"/>
      <c r="H352" s="212">
        <v>138.179</v>
      </c>
      <c r="I352" s="213"/>
      <c r="J352" s="209"/>
      <c r="K352" s="209"/>
      <c r="L352" s="214"/>
      <c r="M352" s="215"/>
      <c r="N352" s="216"/>
      <c r="O352" s="216"/>
      <c r="P352" s="216"/>
      <c r="Q352" s="216"/>
      <c r="R352" s="216"/>
      <c r="S352" s="216"/>
      <c r="T352" s="217"/>
      <c r="AT352" s="218" t="s">
        <v>214</v>
      </c>
      <c r="AU352" s="218" t="s">
        <v>81</v>
      </c>
      <c r="AV352" s="14" t="s">
        <v>184</v>
      </c>
      <c r="AW352" s="14" t="s">
        <v>34</v>
      </c>
      <c r="AX352" s="14" t="s">
        <v>79</v>
      </c>
      <c r="AY352" s="218" t="s">
        <v>177</v>
      </c>
    </row>
    <row r="353" spans="1:65" s="2" customFormat="1" ht="24.2" customHeight="1">
      <c r="A353" s="34"/>
      <c r="B353" s="35"/>
      <c r="C353" s="178" t="s">
        <v>554</v>
      </c>
      <c r="D353" s="178" t="s">
        <v>179</v>
      </c>
      <c r="E353" s="179" t="s">
        <v>548</v>
      </c>
      <c r="F353" s="180" t="s">
        <v>549</v>
      </c>
      <c r="G353" s="181" t="s">
        <v>182</v>
      </c>
      <c r="H353" s="182">
        <v>55.271999999999998</v>
      </c>
      <c r="I353" s="183"/>
      <c r="J353" s="184">
        <f>ROUND(I353*H353,2)</f>
        <v>0</v>
      </c>
      <c r="K353" s="180" t="s">
        <v>183</v>
      </c>
      <c r="L353" s="39"/>
      <c r="M353" s="185" t="s">
        <v>19</v>
      </c>
      <c r="N353" s="186" t="s">
        <v>43</v>
      </c>
      <c r="O353" s="64"/>
      <c r="P353" s="187">
        <f>O353*H353</f>
        <v>0</v>
      </c>
      <c r="Q353" s="187">
        <v>0</v>
      </c>
      <c r="R353" s="187">
        <f>Q353*H353</f>
        <v>0</v>
      </c>
      <c r="S353" s="187">
        <v>7.7899999999999997E-2</v>
      </c>
      <c r="T353" s="188">
        <f>S353*H353</f>
        <v>4.3056887999999995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89" t="s">
        <v>184</v>
      </c>
      <c r="AT353" s="189" t="s">
        <v>179</v>
      </c>
      <c r="AU353" s="189" t="s">
        <v>81</v>
      </c>
      <c r="AY353" s="17" t="s">
        <v>177</v>
      </c>
      <c r="BE353" s="190">
        <f>IF(N353="základní",J353,0)</f>
        <v>0</v>
      </c>
      <c r="BF353" s="190">
        <f>IF(N353="snížená",J353,0)</f>
        <v>0</v>
      </c>
      <c r="BG353" s="190">
        <f>IF(N353="zákl. přenesená",J353,0)</f>
        <v>0</v>
      </c>
      <c r="BH353" s="190">
        <f>IF(N353="sníž. přenesená",J353,0)</f>
        <v>0</v>
      </c>
      <c r="BI353" s="190">
        <f>IF(N353="nulová",J353,0)</f>
        <v>0</v>
      </c>
      <c r="BJ353" s="17" t="s">
        <v>79</v>
      </c>
      <c r="BK353" s="190">
        <f>ROUND(I353*H353,2)</f>
        <v>0</v>
      </c>
      <c r="BL353" s="17" t="s">
        <v>184</v>
      </c>
      <c r="BM353" s="189" t="s">
        <v>1110</v>
      </c>
    </row>
    <row r="354" spans="1:65" s="2" customFormat="1" ht="29.25">
      <c r="A354" s="34"/>
      <c r="B354" s="35"/>
      <c r="C354" s="36"/>
      <c r="D354" s="191" t="s">
        <v>186</v>
      </c>
      <c r="E354" s="36"/>
      <c r="F354" s="192" t="s">
        <v>551</v>
      </c>
      <c r="G354" s="36"/>
      <c r="H354" s="36"/>
      <c r="I354" s="193"/>
      <c r="J354" s="36"/>
      <c r="K354" s="36"/>
      <c r="L354" s="39"/>
      <c r="M354" s="194"/>
      <c r="N354" s="195"/>
      <c r="O354" s="64"/>
      <c r="P354" s="64"/>
      <c r="Q354" s="64"/>
      <c r="R354" s="64"/>
      <c r="S354" s="64"/>
      <c r="T354" s="65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7" t="s">
        <v>186</v>
      </c>
      <c r="AU354" s="17" t="s">
        <v>81</v>
      </c>
    </row>
    <row r="355" spans="1:65" s="2" customFormat="1" ht="117">
      <c r="A355" s="34"/>
      <c r="B355" s="35"/>
      <c r="C355" s="36"/>
      <c r="D355" s="191" t="s">
        <v>188</v>
      </c>
      <c r="E355" s="36"/>
      <c r="F355" s="196" t="s">
        <v>552</v>
      </c>
      <c r="G355" s="36"/>
      <c r="H355" s="36"/>
      <c r="I355" s="193"/>
      <c r="J355" s="36"/>
      <c r="K355" s="36"/>
      <c r="L355" s="39"/>
      <c r="M355" s="194"/>
      <c r="N355" s="195"/>
      <c r="O355" s="64"/>
      <c r="P355" s="64"/>
      <c r="Q355" s="64"/>
      <c r="R355" s="64"/>
      <c r="S355" s="64"/>
      <c r="T355" s="65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188</v>
      </c>
      <c r="AU355" s="17" t="s">
        <v>81</v>
      </c>
    </row>
    <row r="356" spans="1:65" s="2" customFormat="1" ht="19.5">
      <c r="A356" s="34"/>
      <c r="B356" s="35"/>
      <c r="C356" s="36"/>
      <c r="D356" s="191" t="s">
        <v>205</v>
      </c>
      <c r="E356" s="36"/>
      <c r="F356" s="196" t="s">
        <v>1111</v>
      </c>
      <c r="G356" s="36"/>
      <c r="H356" s="36"/>
      <c r="I356" s="193"/>
      <c r="J356" s="36"/>
      <c r="K356" s="36"/>
      <c r="L356" s="39"/>
      <c r="M356" s="194"/>
      <c r="N356" s="195"/>
      <c r="O356" s="64"/>
      <c r="P356" s="64"/>
      <c r="Q356" s="64"/>
      <c r="R356" s="64"/>
      <c r="S356" s="64"/>
      <c r="T356" s="65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7" t="s">
        <v>205</v>
      </c>
      <c r="AU356" s="17" t="s">
        <v>81</v>
      </c>
    </row>
    <row r="357" spans="1:65" s="13" customFormat="1" ht="11.25">
      <c r="B357" s="197"/>
      <c r="C357" s="198"/>
      <c r="D357" s="191" t="s">
        <v>214</v>
      </c>
      <c r="E357" s="199" t="s">
        <v>19</v>
      </c>
      <c r="F357" s="200" t="s">
        <v>1112</v>
      </c>
      <c r="G357" s="198"/>
      <c r="H357" s="201">
        <v>55.271999999999998</v>
      </c>
      <c r="I357" s="202"/>
      <c r="J357" s="198"/>
      <c r="K357" s="198"/>
      <c r="L357" s="203"/>
      <c r="M357" s="204"/>
      <c r="N357" s="205"/>
      <c r="O357" s="205"/>
      <c r="P357" s="205"/>
      <c r="Q357" s="205"/>
      <c r="R357" s="205"/>
      <c r="S357" s="205"/>
      <c r="T357" s="206"/>
      <c r="AT357" s="207" t="s">
        <v>214</v>
      </c>
      <c r="AU357" s="207" t="s">
        <v>81</v>
      </c>
      <c r="AV357" s="13" t="s">
        <v>81</v>
      </c>
      <c r="AW357" s="13" t="s">
        <v>34</v>
      </c>
      <c r="AX357" s="13" t="s">
        <v>72</v>
      </c>
      <c r="AY357" s="207" t="s">
        <v>177</v>
      </c>
    </row>
    <row r="358" spans="1:65" s="14" customFormat="1" ht="11.25">
      <c r="B358" s="208"/>
      <c r="C358" s="209"/>
      <c r="D358" s="191" t="s">
        <v>214</v>
      </c>
      <c r="E358" s="210" t="s">
        <v>19</v>
      </c>
      <c r="F358" s="211" t="s">
        <v>217</v>
      </c>
      <c r="G358" s="209"/>
      <c r="H358" s="212">
        <v>55.271999999999998</v>
      </c>
      <c r="I358" s="213"/>
      <c r="J358" s="209"/>
      <c r="K358" s="209"/>
      <c r="L358" s="214"/>
      <c r="M358" s="215"/>
      <c r="N358" s="216"/>
      <c r="O358" s="216"/>
      <c r="P358" s="216"/>
      <c r="Q358" s="216"/>
      <c r="R358" s="216"/>
      <c r="S358" s="216"/>
      <c r="T358" s="217"/>
      <c r="AT358" s="218" t="s">
        <v>214</v>
      </c>
      <c r="AU358" s="218" t="s">
        <v>81</v>
      </c>
      <c r="AV358" s="14" t="s">
        <v>184</v>
      </c>
      <c r="AW358" s="14" t="s">
        <v>34</v>
      </c>
      <c r="AX358" s="14" t="s">
        <v>79</v>
      </c>
      <c r="AY358" s="218" t="s">
        <v>177</v>
      </c>
    </row>
    <row r="359" spans="1:65" s="2" customFormat="1" ht="24.2" customHeight="1">
      <c r="A359" s="34"/>
      <c r="B359" s="35"/>
      <c r="C359" s="178" t="s">
        <v>560</v>
      </c>
      <c r="D359" s="178" t="s">
        <v>179</v>
      </c>
      <c r="E359" s="179" t="s">
        <v>555</v>
      </c>
      <c r="F359" s="180" t="s">
        <v>556</v>
      </c>
      <c r="G359" s="181" t="s">
        <v>182</v>
      </c>
      <c r="H359" s="182">
        <v>69.09</v>
      </c>
      <c r="I359" s="183"/>
      <c r="J359" s="184">
        <f>ROUND(I359*H359,2)</f>
        <v>0</v>
      </c>
      <c r="K359" s="180" t="s">
        <v>183</v>
      </c>
      <c r="L359" s="39"/>
      <c r="M359" s="185" t="s">
        <v>19</v>
      </c>
      <c r="N359" s="186" t="s">
        <v>43</v>
      </c>
      <c r="O359" s="64"/>
      <c r="P359" s="187">
        <f>O359*H359</f>
        <v>0</v>
      </c>
      <c r="Q359" s="187">
        <v>7.8163999999999997E-2</v>
      </c>
      <c r="R359" s="187">
        <f>Q359*H359</f>
        <v>5.4003507600000002</v>
      </c>
      <c r="S359" s="187">
        <v>0</v>
      </c>
      <c r="T359" s="188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89" t="s">
        <v>184</v>
      </c>
      <c r="AT359" s="189" t="s">
        <v>179</v>
      </c>
      <c r="AU359" s="189" t="s">
        <v>81</v>
      </c>
      <c r="AY359" s="17" t="s">
        <v>177</v>
      </c>
      <c r="BE359" s="190">
        <f>IF(N359="základní",J359,0)</f>
        <v>0</v>
      </c>
      <c r="BF359" s="190">
        <f>IF(N359="snížená",J359,0)</f>
        <v>0</v>
      </c>
      <c r="BG359" s="190">
        <f>IF(N359="zákl. přenesená",J359,0)</f>
        <v>0</v>
      </c>
      <c r="BH359" s="190">
        <f>IF(N359="sníž. přenesená",J359,0)</f>
        <v>0</v>
      </c>
      <c r="BI359" s="190">
        <f>IF(N359="nulová",J359,0)</f>
        <v>0</v>
      </c>
      <c r="BJ359" s="17" t="s">
        <v>79</v>
      </c>
      <c r="BK359" s="190">
        <f>ROUND(I359*H359,2)</f>
        <v>0</v>
      </c>
      <c r="BL359" s="17" t="s">
        <v>184</v>
      </c>
      <c r="BM359" s="189" t="s">
        <v>1113</v>
      </c>
    </row>
    <row r="360" spans="1:65" s="2" customFormat="1" ht="19.5">
      <c r="A360" s="34"/>
      <c r="B360" s="35"/>
      <c r="C360" s="36"/>
      <c r="D360" s="191" t="s">
        <v>186</v>
      </c>
      <c r="E360" s="36"/>
      <c r="F360" s="192" t="s">
        <v>558</v>
      </c>
      <c r="G360" s="36"/>
      <c r="H360" s="36"/>
      <c r="I360" s="193"/>
      <c r="J360" s="36"/>
      <c r="K360" s="36"/>
      <c r="L360" s="39"/>
      <c r="M360" s="194"/>
      <c r="N360" s="195"/>
      <c r="O360" s="64"/>
      <c r="P360" s="64"/>
      <c r="Q360" s="64"/>
      <c r="R360" s="64"/>
      <c r="S360" s="64"/>
      <c r="T360" s="65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7" t="s">
        <v>186</v>
      </c>
      <c r="AU360" s="17" t="s">
        <v>81</v>
      </c>
    </row>
    <row r="361" spans="1:65" s="2" customFormat="1" ht="165.75">
      <c r="A361" s="34"/>
      <c r="B361" s="35"/>
      <c r="C361" s="36"/>
      <c r="D361" s="191" t="s">
        <v>188</v>
      </c>
      <c r="E361" s="36"/>
      <c r="F361" s="196" t="s">
        <v>559</v>
      </c>
      <c r="G361" s="36"/>
      <c r="H361" s="36"/>
      <c r="I361" s="193"/>
      <c r="J361" s="36"/>
      <c r="K361" s="36"/>
      <c r="L361" s="39"/>
      <c r="M361" s="194"/>
      <c r="N361" s="195"/>
      <c r="O361" s="64"/>
      <c r="P361" s="64"/>
      <c r="Q361" s="64"/>
      <c r="R361" s="64"/>
      <c r="S361" s="64"/>
      <c r="T361" s="65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7" t="s">
        <v>188</v>
      </c>
      <c r="AU361" s="17" t="s">
        <v>81</v>
      </c>
    </row>
    <row r="362" spans="1:65" s="2" customFormat="1" ht="19.5">
      <c r="A362" s="34"/>
      <c r="B362" s="35"/>
      <c r="C362" s="36"/>
      <c r="D362" s="191" t="s">
        <v>205</v>
      </c>
      <c r="E362" s="36"/>
      <c r="F362" s="196" t="s">
        <v>1114</v>
      </c>
      <c r="G362" s="36"/>
      <c r="H362" s="36"/>
      <c r="I362" s="193"/>
      <c r="J362" s="36"/>
      <c r="K362" s="36"/>
      <c r="L362" s="39"/>
      <c r="M362" s="194"/>
      <c r="N362" s="195"/>
      <c r="O362" s="64"/>
      <c r="P362" s="64"/>
      <c r="Q362" s="64"/>
      <c r="R362" s="64"/>
      <c r="S362" s="64"/>
      <c r="T362" s="65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7" t="s">
        <v>205</v>
      </c>
      <c r="AU362" s="17" t="s">
        <v>81</v>
      </c>
    </row>
    <row r="363" spans="1:65" s="13" customFormat="1" ht="11.25">
      <c r="B363" s="197"/>
      <c r="C363" s="198"/>
      <c r="D363" s="191" t="s">
        <v>214</v>
      </c>
      <c r="E363" s="199" t="s">
        <v>19</v>
      </c>
      <c r="F363" s="200" t="s">
        <v>1115</v>
      </c>
      <c r="G363" s="198"/>
      <c r="H363" s="201">
        <v>69.09</v>
      </c>
      <c r="I363" s="202"/>
      <c r="J363" s="198"/>
      <c r="K363" s="198"/>
      <c r="L363" s="203"/>
      <c r="M363" s="204"/>
      <c r="N363" s="205"/>
      <c r="O363" s="205"/>
      <c r="P363" s="205"/>
      <c r="Q363" s="205"/>
      <c r="R363" s="205"/>
      <c r="S363" s="205"/>
      <c r="T363" s="206"/>
      <c r="AT363" s="207" t="s">
        <v>214</v>
      </c>
      <c r="AU363" s="207" t="s">
        <v>81</v>
      </c>
      <c r="AV363" s="13" t="s">
        <v>81</v>
      </c>
      <c r="AW363" s="13" t="s">
        <v>34</v>
      </c>
      <c r="AX363" s="13" t="s">
        <v>72</v>
      </c>
      <c r="AY363" s="207" t="s">
        <v>177</v>
      </c>
    </row>
    <row r="364" spans="1:65" s="14" customFormat="1" ht="11.25">
      <c r="B364" s="208"/>
      <c r="C364" s="209"/>
      <c r="D364" s="191" t="s">
        <v>214</v>
      </c>
      <c r="E364" s="210" t="s">
        <v>19</v>
      </c>
      <c r="F364" s="211" t="s">
        <v>217</v>
      </c>
      <c r="G364" s="209"/>
      <c r="H364" s="212">
        <v>69.09</v>
      </c>
      <c r="I364" s="213"/>
      <c r="J364" s="209"/>
      <c r="K364" s="209"/>
      <c r="L364" s="214"/>
      <c r="M364" s="215"/>
      <c r="N364" s="216"/>
      <c r="O364" s="216"/>
      <c r="P364" s="216"/>
      <c r="Q364" s="216"/>
      <c r="R364" s="216"/>
      <c r="S364" s="216"/>
      <c r="T364" s="217"/>
      <c r="AT364" s="218" t="s">
        <v>214</v>
      </c>
      <c r="AU364" s="218" t="s">
        <v>81</v>
      </c>
      <c r="AV364" s="14" t="s">
        <v>184</v>
      </c>
      <c r="AW364" s="14" t="s">
        <v>34</v>
      </c>
      <c r="AX364" s="14" t="s">
        <v>79</v>
      </c>
      <c r="AY364" s="218" t="s">
        <v>177</v>
      </c>
    </row>
    <row r="365" spans="1:65" s="2" customFormat="1" ht="24.2" customHeight="1">
      <c r="A365" s="34"/>
      <c r="B365" s="35"/>
      <c r="C365" s="178" t="s">
        <v>568</v>
      </c>
      <c r="D365" s="178" t="s">
        <v>179</v>
      </c>
      <c r="E365" s="179" t="s">
        <v>569</v>
      </c>
      <c r="F365" s="180" t="s">
        <v>570</v>
      </c>
      <c r="G365" s="181" t="s">
        <v>440</v>
      </c>
      <c r="H365" s="182">
        <v>216</v>
      </c>
      <c r="I365" s="183"/>
      <c r="J365" s="184">
        <f>ROUND(I365*H365,2)</f>
        <v>0</v>
      </c>
      <c r="K365" s="180" t="s">
        <v>183</v>
      </c>
      <c r="L365" s="39"/>
      <c r="M365" s="185" t="s">
        <v>19</v>
      </c>
      <c r="N365" s="186" t="s">
        <v>43</v>
      </c>
      <c r="O365" s="64"/>
      <c r="P365" s="187">
        <f>O365*H365</f>
        <v>0</v>
      </c>
      <c r="Q365" s="187">
        <v>6.4579999999999998E-4</v>
      </c>
      <c r="R365" s="187">
        <f>Q365*H365</f>
        <v>0.1394928</v>
      </c>
      <c r="S365" s="187">
        <v>1E-3</v>
      </c>
      <c r="T365" s="188">
        <f>S365*H365</f>
        <v>0.216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89" t="s">
        <v>184</v>
      </c>
      <c r="AT365" s="189" t="s">
        <v>179</v>
      </c>
      <c r="AU365" s="189" t="s">
        <v>81</v>
      </c>
      <c r="AY365" s="17" t="s">
        <v>177</v>
      </c>
      <c r="BE365" s="190">
        <f>IF(N365="základní",J365,0)</f>
        <v>0</v>
      </c>
      <c r="BF365" s="190">
        <f>IF(N365="snížená",J365,0)</f>
        <v>0</v>
      </c>
      <c r="BG365" s="190">
        <f>IF(N365="zákl. přenesená",J365,0)</f>
        <v>0</v>
      </c>
      <c r="BH365" s="190">
        <f>IF(N365="sníž. přenesená",J365,0)</f>
        <v>0</v>
      </c>
      <c r="BI365" s="190">
        <f>IF(N365="nulová",J365,0)</f>
        <v>0</v>
      </c>
      <c r="BJ365" s="17" t="s">
        <v>79</v>
      </c>
      <c r="BK365" s="190">
        <f>ROUND(I365*H365,2)</f>
        <v>0</v>
      </c>
      <c r="BL365" s="17" t="s">
        <v>184</v>
      </c>
      <c r="BM365" s="189" t="s">
        <v>1116</v>
      </c>
    </row>
    <row r="366" spans="1:65" s="2" customFormat="1" ht="29.25">
      <c r="A366" s="34"/>
      <c r="B366" s="35"/>
      <c r="C366" s="36"/>
      <c r="D366" s="191" t="s">
        <v>186</v>
      </c>
      <c r="E366" s="36"/>
      <c r="F366" s="192" t="s">
        <v>572</v>
      </c>
      <c r="G366" s="36"/>
      <c r="H366" s="36"/>
      <c r="I366" s="193"/>
      <c r="J366" s="36"/>
      <c r="K366" s="36"/>
      <c r="L366" s="39"/>
      <c r="M366" s="194"/>
      <c r="N366" s="195"/>
      <c r="O366" s="64"/>
      <c r="P366" s="64"/>
      <c r="Q366" s="64"/>
      <c r="R366" s="64"/>
      <c r="S366" s="64"/>
      <c r="T366" s="65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7" t="s">
        <v>186</v>
      </c>
      <c r="AU366" s="17" t="s">
        <v>81</v>
      </c>
    </row>
    <row r="367" spans="1:65" s="2" customFormat="1" ht="78">
      <c r="A367" s="34"/>
      <c r="B367" s="35"/>
      <c r="C367" s="36"/>
      <c r="D367" s="191" t="s">
        <v>188</v>
      </c>
      <c r="E367" s="36"/>
      <c r="F367" s="196" t="s">
        <v>573</v>
      </c>
      <c r="G367" s="36"/>
      <c r="H367" s="36"/>
      <c r="I367" s="193"/>
      <c r="J367" s="36"/>
      <c r="K367" s="36"/>
      <c r="L367" s="39"/>
      <c r="M367" s="194"/>
      <c r="N367" s="195"/>
      <c r="O367" s="64"/>
      <c r="P367" s="64"/>
      <c r="Q367" s="64"/>
      <c r="R367" s="64"/>
      <c r="S367" s="64"/>
      <c r="T367" s="65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7" t="s">
        <v>188</v>
      </c>
      <c r="AU367" s="17" t="s">
        <v>81</v>
      </c>
    </row>
    <row r="368" spans="1:65" s="2" customFormat="1" ht="58.5">
      <c r="A368" s="34"/>
      <c r="B368" s="35"/>
      <c r="C368" s="36"/>
      <c r="D368" s="191" t="s">
        <v>205</v>
      </c>
      <c r="E368" s="36"/>
      <c r="F368" s="196" t="s">
        <v>1117</v>
      </c>
      <c r="G368" s="36"/>
      <c r="H368" s="36"/>
      <c r="I368" s="193"/>
      <c r="J368" s="36"/>
      <c r="K368" s="36"/>
      <c r="L368" s="39"/>
      <c r="M368" s="194"/>
      <c r="N368" s="195"/>
      <c r="O368" s="64"/>
      <c r="P368" s="64"/>
      <c r="Q368" s="64"/>
      <c r="R368" s="64"/>
      <c r="S368" s="64"/>
      <c r="T368" s="65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7" t="s">
        <v>205</v>
      </c>
      <c r="AU368" s="17" t="s">
        <v>81</v>
      </c>
    </row>
    <row r="369" spans="1:65" s="13" customFormat="1" ht="11.25">
      <c r="B369" s="197"/>
      <c r="C369" s="198"/>
      <c r="D369" s="191" t="s">
        <v>214</v>
      </c>
      <c r="E369" s="199" t="s">
        <v>19</v>
      </c>
      <c r="F369" s="200" t="s">
        <v>1118</v>
      </c>
      <c r="G369" s="198"/>
      <c r="H369" s="201">
        <v>216</v>
      </c>
      <c r="I369" s="202"/>
      <c r="J369" s="198"/>
      <c r="K369" s="198"/>
      <c r="L369" s="203"/>
      <c r="M369" s="204"/>
      <c r="N369" s="205"/>
      <c r="O369" s="205"/>
      <c r="P369" s="205"/>
      <c r="Q369" s="205"/>
      <c r="R369" s="205"/>
      <c r="S369" s="205"/>
      <c r="T369" s="206"/>
      <c r="AT369" s="207" t="s">
        <v>214</v>
      </c>
      <c r="AU369" s="207" t="s">
        <v>81</v>
      </c>
      <c r="AV369" s="13" t="s">
        <v>81</v>
      </c>
      <c r="AW369" s="13" t="s">
        <v>34</v>
      </c>
      <c r="AX369" s="13" t="s">
        <v>72</v>
      </c>
      <c r="AY369" s="207" t="s">
        <v>177</v>
      </c>
    </row>
    <row r="370" spans="1:65" s="14" customFormat="1" ht="11.25">
      <c r="B370" s="208"/>
      <c r="C370" s="209"/>
      <c r="D370" s="191" t="s">
        <v>214</v>
      </c>
      <c r="E370" s="210" t="s">
        <v>19</v>
      </c>
      <c r="F370" s="211" t="s">
        <v>217</v>
      </c>
      <c r="G370" s="209"/>
      <c r="H370" s="212">
        <v>216</v>
      </c>
      <c r="I370" s="213"/>
      <c r="J370" s="209"/>
      <c r="K370" s="209"/>
      <c r="L370" s="214"/>
      <c r="M370" s="215"/>
      <c r="N370" s="216"/>
      <c r="O370" s="216"/>
      <c r="P370" s="216"/>
      <c r="Q370" s="216"/>
      <c r="R370" s="216"/>
      <c r="S370" s="216"/>
      <c r="T370" s="217"/>
      <c r="AT370" s="218" t="s">
        <v>214</v>
      </c>
      <c r="AU370" s="218" t="s">
        <v>81</v>
      </c>
      <c r="AV370" s="14" t="s">
        <v>184</v>
      </c>
      <c r="AW370" s="14" t="s">
        <v>34</v>
      </c>
      <c r="AX370" s="14" t="s">
        <v>79</v>
      </c>
      <c r="AY370" s="218" t="s">
        <v>177</v>
      </c>
    </row>
    <row r="371" spans="1:65" s="12" customFormat="1" ht="20.85" customHeight="1">
      <c r="B371" s="162"/>
      <c r="C371" s="163"/>
      <c r="D371" s="164" t="s">
        <v>71</v>
      </c>
      <c r="E371" s="176" t="s">
        <v>576</v>
      </c>
      <c r="F371" s="176" t="s">
        <v>577</v>
      </c>
      <c r="G371" s="163"/>
      <c r="H371" s="163"/>
      <c r="I371" s="166"/>
      <c r="J371" s="177">
        <f>BK371</f>
        <v>0</v>
      </c>
      <c r="K371" s="163"/>
      <c r="L371" s="168"/>
      <c r="M371" s="169"/>
      <c r="N371" s="170"/>
      <c r="O371" s="170"/>
      <c r="P371" s="171">
        <f>SUM(P372:P392)</f>
        <v>0</v>
      </c>
      <c r="Q371" s="170"/>
      <c r="R371" s="171">
        <f>SUM(R372:R392)</f>
        <v>0</v>
      </c>
      <c r="S371" s="170"/>
      <c r="T371" s="172">
        <f>SUM(T372:T392)</f>
        <v>0</v>
      </c>
      <c r="AR371" s="173" t="s">
        <v>79</v>
      </c>
      <c r="AT371" s="174" t="s">
        <v>71</v>
      </c>
      <c r="AU371" s="174" t="s">
        <v>81</v>
      </c>
      <c r="AY371" s="173" t="s">
        <v>177</v>
      </c>
      <c r="BK371" s="175">
        <f>SUM(BK372:BK392)</f>
        <v>0</v>
      </c>
    </row>
    <row r="372" spans="1:65" s="2" customFormat="1" ht="24.2" customHeight="1">
      <c r="A372" s="34"/>
      <c r="B372" s="35"/>
      <c r="C372" s="178" t="s">
        <v>578</v>
      </c>
      <c r="D372" s="178" t="s">
        <v>179</v>
      </c>
      <c r="E372" s="179" t="s">
        <v>579</v>
      </c>
      <c r="F372" s="180" t="s">
        <v>580</v>
      </c>
      <c r="G372" s="181" t="s">
        <v>257</v>
      </c>
      <c r="H372" s="182">
        <v>37.552999999999997</v>
      </c>
      <c r="I372" s="183"/>
      <c r="J372" s="184">
        <f>ROUND(I372*H372,2)</f>
        <v>0</v>
      </c>
      <c r="K372" s="180" t="s">
        <v>183</v>
      </c>
      <c r="L372" s="39"/>
      <c r="M372" s="185" t="s">
        <v>19</v>
      </c>
      <c r="N372" s="186" t="s">
        <v>43</v>
      </c>
      <c r="O372" s="64"/>
      <c r="P372" s="187">
        <f>O372*H372</f>
        <v>0</v>
      </c>
      <c r="Q372" s="187">
        <v>0</v>
      </c>
      <c r="R372" s="187">
        <f>Q372*H372</f>
        <v>0</v>
      </c>
      <c r="S372" s="187">
        <v>0</v>
      </c>
      <c r="T372" s="188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89" t="s">
        <v>184</v>
      </c>
      <c r="AT372" s="189" t="s">
        <v>179</v>
      </c>
      <c r="AU372" s="189" t="s">
        <v>194</v>
      </c>
      <c r="AY372" s="17" t="s">
        <v>177</v>
      </c>
      <c r="BE372" s="190">
        <f>IF(N372="základní",J372,0)</f>
        <v>0</v>
      </c>
      <c r="BF372" s="190">
        <f>IF(N372="snížená",J372,0)</f>
        <v>0</v>
      </c>
      <c r="BG372" s="190">
        <f>IF(N372="zákl. přenesená",J372,0)</f>
        <v>0</v>
      </c>
      <c r="BH372" s="190">
        <f>IF(N372="sníž. přenesená",J372,0)</f>
        <v>0</v>
      </c>
      <c r="BI372" s="190">
        <f>IF(N372="nulová",J372,0)</f>
        <v>0</v>
      </c>
      <c r="BJ372" s="17" t="s">
        <v>79</v>
      </c>
      <c r="BK372" s="190">
        <f>ROUND(I372*H372,2)</f>
        <v>0</v>
      </c>
      <c r="BL372" s="17" t="s">
        <v>184</v>
      </c>
      <c r="BM372" s="189" t="s">
        <v>1119</v>
      </c>
    </row>
    <row r="373" spans="1:65" s="2" customFormat="1" ht="19.5">
      <c r="A373" s="34"/>
      <c r="B373" s="35"/>
      <c r="C373" s="36"/>
      <c r="D373" s="191" t="s">
        <v>186</v>
      </c>
      <c r="E373" s="36"/>
      <c r="F373" s="192" t="s">
        <v>582</v>
      </c>
      <c r="G373" s="36"/>
      <c r="H373" s="36"/>
      <c r="I373" s="193"/>
      <c r="J373" s="36"/>
      <c r="K373" s="36"/>
      <c r="L373" s="39"/>
      <c r="M373" s="194"/>
      <c r="N373" s="195"/>
      <c r="O373" s="64"/>
      <c r="P373" s="64"/>
      <c r="Q373" s="64"/>
      <c r="R373" s="64"/>
      <c r="S373" s="64"/>
      <c r="T373" s="65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7" t="s">
        <v>186</v>
      </c>
      <c r="AU373" s="17" t="s">
        <v>194</v>
      </c>
    </row>
    <row r="374" spans="1:65" s="2" customFormat="1" ht="78">
      <c r="A374" s="34"/>
      <c r="B374" s="35"/>
      <c r="C374" s="36"/>
      <c r="D374" s="191" t="s">
        <v>188</v>
      </c>
      <c r="E374" s="36"/>
      <c r="F374" s="196" t="s">
        <v>583</v>
      </c>
      <c r="G374" s="36"/>
      <c r="H374" s="36"/>
      <c r="I374" s="193"/>
      <c r="J374" s="36"/>
      <c r="K374" s="36"/>
      <c r="L374" s="39"/>
      <c r="M374" s="194"/>
      <c r="N374" s="195"/>
      <c r="O374" s="64"/>
      <c r="P374" s="64"/>
      <c r="Q374" s="64"/>
      <c r="R374" s="64"/>
      <c r="S374" s="64"/>
      <c r="T374" s="65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7" t="s">
        <v>188</v>
      </c>
      <c r="AU374" s="17" t="s">
        <v>194</v>
      </c>
    </row>
    <row r="375" spans="1:65" s="2" customFormat="1" ht="14.45" customHeight="1">
      <c r="A375" s="34"/>
      <c r="B375" s="35"/>
      <c r="C375" s="178" t="s">
        <v>584</v>
      </c>
      <c r="D375" s="178" t="s">
        <v>179</v>
      </c>
      <c r="E375" s="179" t="s">
        <v>585</v>
      </c>
      <c r="F375" s="180" t="s">
        <v>586</v>
      </c>
      <c r="G375" s="181" t="s">
        <v>257</v>
      </c>
      <c r="H375" s="182">
        <v>751.06</v>
      </c>
      <c r="I375" s="183"/>
      <c r="J375" s="184">
        <f>ROUND(I375*H375,2)</f>
        <v>0</v>
      </c>
      <c r="K375" s="180" t="s">
        <v>183</v>
      </c>
      <c r="L375" s="39"/>
      <c r="M375" s="185" t="s">
        <v>19</v>
      </c>
      <c r="N375" s="186" t="s">
        <v>43</v>
      </c>
      <c r="O375" s="64"/>
      <c r="P375" s="187">
        <f>O375*H375</f>
        <v>0</v>
      </c>
      <c r="Q375" s="187">
        <v>0</v>
      </c>
      <c r="R375" s="187">
        <f>Q375*H375</f>
        <v>0</v>
      </c>
      <c r="S375" s="187">
        <v>0</v>
      </c>
      <c r="T375" s="188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89" t="s">
        <v>184</v>
      </c>
      <c r="AT375" s="189" t="s">
        <v>179</v>
      </c>
      <c r="AU375" s="189" t="s">
        <v>194</v>
      </c>
      <c r="AY375" s="17" t="s">
        <v>177</v>
      </c>
      <c r="BE375" s="190">
        <f>IF(N375="základní",J375,0)</f>
        <v>0</v>
      </c>
      <c r="BF375" s="190">
        <f>IF(N375="snížená",J375,0)</f>
        <v>0</v>
      </c>
      <c r="BG375" s="190">
        <f>IF(N375="zákl. přenesená",J375,0)</f>
        <v>0</v>
      </c>
      <c r="BH375" s="190">
        <f>IF(N375="sníž. přenesená",J375,0)</f>
        <v>0</v>
      </c>
      <c r="BI375" s="190">
        <f>IF(N375="nulová",J375,0)</f>
        <v>0</v>
      </c>
      <c r="BJ375" s="17" t="s">
        <v>79</v>
      </c>
      <c r="BK375" s="190">
        <f>ROUND(I375*H375,2)</f>
        <v>0</v>
      </c>
      <c r="BL375" s="17" t="s">
        <v>184</v>
      </c>
      <c r="BM375" s="189" t="s">
        <v>1120</v>
      </c>
    </row>
    <row r="376" spans="1:65" s="2" customFormat="1" ht="29.25">
      <c r="A376" s="34"/>
      <c r="B376" s="35"/>
      <c r="C376" s="36"/>
      <c r="D376" s="191" t="s">
        <v>186</v>
      </c>
      <c r="E376" s="36"/>
      <c r="F376" s="192" t="s">
        <v>588</v>
      </c>
      <c r="G376" s="36"/>
      <c r="H376" s="36"/>
      <c r="I376" s="193"/>
      <c r="J376" s="36"/>
      <c r="K376" s="36"/>
      <c r="L376" s="39"/>
      <c r="M376" s="194"/>
      <c r="N376" s="195"/>
      <c r="O376" s="64"/>
      <c r="P376" s="64"/>
      <c r="Q376" s="64"/>
      <c r="R376" s="64"/>
      <c r="S376" s="64"/>
      <c r="T376" s="65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7" t="s">
        <v>186</v>
      </c>
      <c r="AU376" s="17" t="s">
        <v>194</v>
      </c>
    </row>
    <row r="377" spans="1:65" s="2" customFormat="1" ht="78">
      <c r="A377" s="34"/>
      <c r="B377" s="35"/>
      <c r="C377" s="36"/>
      <c r="D377" s="191" t="s">
        <v>188</v>
      </c>
      <c r="E377" s="36"/>
      <c r="F377" s="196" t="s">
        <v>583</v>
      </c>
      <c r="G377" s="36"/>
      <c r="H377" s="36"/>
      <c r="I377" s="193"/>
      <c r="J377" s="36"/>
      <c r="K377" s="36"/>
      <c r="L377" s="39"/>
      <c r="M377" s="194"/>
      <c r="N377" s="195"/>
      <c r="O377" s="64"/>
      <c r="P377" s="64"/>
      <c r="Q377" s="64"/>
      <c r="R377" s="64"/>
      <c r="S377" s="64"/>
      <c r="T377" s="65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7" t="s">
        <v>188</v>
      </c>
      <c r="AU377" s="17" t="s">
        <v>194</v>
      </c>
    </row>
    <row r="378" spans="1:65" s="13" customFormat="1" ht="11.25">
      <c r="B378" s="197"/>
      <c r="C378" s="198"/>
      <c r="D378" s="191" t="s">
        <v>214</v>
      </c>
      <c r="E378" s="199" t="s">
        <v>19</v>
      </c>
      <c r="F378" s="200" t="s">
        <v>1121</v>
      </c>
      <c r="G378" s="198"/>
      <c r="H378" s="201">
        <v>751.06</v>
      </c>
      <c r="I378" s="202"/>
      <c r="J378" s="198"/>
      <c r="K378" s="198"/>
      <c r="L378" s="203"/>
      <c r="M378" s="204"/>
      <c r="N378" s="205"/>
      <c r="O378" s="205"/>
      <c r="P378" s="205"/>
      <c r="Q378" s="205"/>
      <c r="R378" s="205"/>
      <c r="S378" s="205"/>
      <c r="T378" s="206"/>
      <c r="AT378" s="207" t="s">
        <v>214</v>
      </c>
      <c r="AU378" s="207" t="s">
        <v>194</v>
      </c>
      <c r="AV378" s="13" t="s">
        <v>81</v>
      </c>
      <c r="AW378" s="13" t="s">
        <v>34</v>
      </c>
      <c r="AX378" s="13" t="s">
        <v>72</v>
      </c>
      <c r="AY378" s="207" t="s">
        <v>177</v>
      </c>
    </row>
    <row r="379" spans="1:65" s="14" customFormat="1" ht="11.25">
      <c r="B379" s="208"/>
      <c r="C379" s="209"/>
      <c r="D379" s="191" t="s">
        <v>214</v>
      </c>
      <c r="E379" s="210" t="s">
        <v>19</v>
      </c>
      <c r="F379" s="211" t="s">
        <v>217</v>
      </c>
      <c r="G379" s="209"/>
      <c r="H379" s="212">
        <v>751.06</v>
      </c>
      <c r="I379" s="213"/>
      <c r="J379" s="209"/>
      <c r="K379" s="209"/>
      <c r="L379" s="214"/>
      <c r="M379" s="215"/>
      <c r="N379" s="216"/>
      <c r="O379" s="216"/>
      <c r="P379" s="216"/>
      <c r="Q379" s="216"/>
      <c r="R379" s="216"/>
      <c r="S379" s="216"/>
      <c r="T379" s="217"/>
      <c r="AT379" s="218" t="s">
        <v>214</v>
      </c>
      <c r="AU379" s="218" t="s">
        <v>194</v>
      </c>
      <c r="AV379" s="14" t="s">
        <v>184</v>
      </c>
      <c r="AW379" s="14" t="s">
        <v>34</v>
      </c>
      <c r="AX379" s="14" t="s">
        <v>79</v>
      </c>
      <c r="AY379" s="218" t="s">
        <v>177</v>
      </c>
    </row>
    <row r="380" spans="1:65" s="2" customFormat="1" ht="24.2" customHeight="1">
      <c r="A380" s="34"/>
      <c r="B380" s="35"/>
      <c r="C380" s="178" t="s">
        <v>590</v>
      </c>
      <c r="D380" s="178" t="s">
        <v>179</v>
      </c>
      <c r="E380" s="179" t="s">
        <v>591</v>
      </c>
      <c r="F380" s="180" t="s">
        <v>592</v>
      </c>
      <c r="G380" s="181" t="s">
        <v>257</v>
      </c>
      <c r="H380" s="182">
        <v>37.552999999999997</v>
      </c>
      <c r="I380" s="183"/>
      <c r="J380" s="184">
        <f>ROUND(I380*H380,2)</f>
        <v>0</v>
      </c>
      <c r="K380" s="180" t="s">
        <v>183</v>
      </c>
      <c r="L380" s="39"/>
      <c r="M380" s="185" t="s">
        <v>19</v>
      </c>
      <c r="N380" s="186" t="s">
        <v>43</v>
      </c>
      <c r="O380" s="64"/>
      <c r="P380" s="187">
        <f>O380*H380</f>
        <v>0</v>
      </c>
      <c r="Q380" s="187">
        <v>0</v>
      </c>
      <c r="R380" s="187">
        <f>Q380*H380</f>
        <v>0</v>
      </c>
      <c r="S380" s="187">
        <v>0</v>
      </c>
      <c r="T380" s="188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89" t="s">
        <v>184</v>
      </c>
      <c r="AT380" s="189" t="s">
        <v>179</v>
      </c>
      <c r="AU380" s="189" t="s">
        <v>194</v>
      </c>
      <c r="AY380" s="17" t="s">
        <v>177</v>
      </c>
      <c r="BE380" s="190">
        <f>IF(N380="základní",J380,0)</f>
        <v>0</v>
      </c>
      <c r="BF380" s="190">
        <f>IF(N380="snížená",J380,0)</f>
        <v>0</v>
      </c>
      <c r="BG380" s="190">
        <f>IF(N380="zákl. přenesená",J380,0)</f>
        <v>0</v>
      </c>
      <c r="BH380" s="190">
        <f>IF(N380="sníž. přenesená",J380,0)</f>
        <v>0</v>
      </c>
      <c r="BI380" s="190">
        <f>IF(N380="nulová",J380,0)</f>
        <v>0</v>
      </c>
      <c r="BJ380" s="17" t="s">
        <v>79</v>
      </c>
      <c r="BK380" s="190">
        <f>ROUND(I380*H380,2)</f>
        <v>0</v>
      </c>
      <c r="BL380" s="17" t="s">
        <v>184</v>
      </c>
      <c r="BM380" s="189" t="s">
        <v>1122</v>
      </c>
    </row>
    <row r="381" spans="1:65" s="2" customFormat="1" ht="19.5">
      <c r="A381" s="34"/>
      <c r="B381" s="35"/>
      <c r="C381" s="36"/>
      <c r="D381" s="191" t="s">
        <v>186</v>
      </c>
      <c r="E381" s="36"/>
      <c r="F381" s="192" t="s">
        <v>594</v>
      </c>
      <c r="G381" s="36"/>
      <c r="H381" s="36"/>
      <c r="I381" s="193"/>
      <c r="J381" s="36"/>
      <c r="K381" s="36"/>
      <c r="L381" s="39"/>
      <c r="M381" s="194"/>
      <c r="N381" s="195"/>
      <c r="O381" s="64"/>
      <c r="P381" s="64"/>
      <c r="Q381" s="64"/>
      <c r="R381" s="64"/>
      <c r="S381" s="64"/>
      <c r="T381" s="65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7" t="s">
        <v>186</v>
      </c>
      <c r="AU381" s="17" t="s">
        <v>194</v>
      </c>
    </row>
    <row r="382" spans="1:65" s="2" customFormat="1" ht="24.2" customHeight="1">
      <c r="A382" s="34"/>
      <c r="B382" s="35"/>
      <c r="C382" s="178" t="s">
        <v>595</v>
      </c>
      <c r="D382" s="178" t="s">
        <v>179</v>
      </c>
      <c r="E382" s="179" t="s">
        <v>596</v>
      </c>
      <c r="F382" s="180" t="s">
        <v>597</v>
      </c>
      <c r="G382" s="181" t="s">
        <v>257</v>
      </c>
      <c r="H382" s="182">
        <v>37.552999999999997</v>
      </c>
      <c r="I382" s="183"/>
      <c r="J382" s="184">
        <f>ROUND(I382*H382,2)</f>
        <v>0</v>
      </c>
      <c r="K382" s="180" t="s">
        <v>183</v>
      </c>
      <c r="L382" s="39"/>
      <c r="M382" s="185" t="s">
        <v>19</v>
      </c>
      <c r="N382" s="186" t="s">
        <v>43</v>
      </c>
      <c r="O382" s="64"/>
      <c r="P382" s="187">
        <f>O382*H382</f>
        <v>0</v>
      </c>
      <c r="Q382" s="187">
        <v>0</v>
      </c>
      <c r="R382" s="187">
        <f>Q382*H382</f>
        <v>0</v>
      </c>
      <c r="S382" s="187">
        <v>0</v>
      </c>
      <c r="T382" s="188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89" t="s">
        <v>184</v>
      </c>
      <c r="AT382" s="189" t="s">
        <v>179</v>
      </c>
      <c r="AU382" s="189" t="s">
        <v>194</v>
      </c>
      <c r="AY382" s="17" t="s">
        <v>177</v>
      </c>
      <c r="BE382" s="190">
        <f>IF(N382="základní",J382,0)</f>
        <v>0</v>
      </c>
      <c r="BF382" s="190">
        <f>IF(N382="snížená",J382,0)</f>
        <v>0</v>
      </c>
      <c r="BG382" s="190">
        <f>IF(N382="zákl. přenesená",J382,0)</f>
        <v>0</v>
      </c>
      <c r="BH382" s="190">
        <f>IF(N382="sníž. přenesená",J382,0)</f>
        <v>0</v>
      </c>
      <c r="BI382" s="190">
        <f>IF(N382="nulová",J382,0)</f>
        <v>0</v>
      </c>
      <c r="BJ382" s="17" t="s">
        <v>79</v>
      </c>
      <c r="BK382" s="190">
        <f>ROUND(I382*H382,2)</f>
        <v>0</v>
      </c>
      <c r="BL382" s="17" t="s">
        <v>184</v>
      </c>
      <c r="BM382" s="189" t="s">
        <v>1123</v>
      </c>
    </row>
    <row r="383" spans="1:65" s="2" customFormat="1" ht="29.25">
      <c r="A383" s="34"/>
      <c r="B383" s="35"/>
      <c r="C383" s="36"/>
      <c r="D383" s="191" t="s">
        <v>186</v>
      </c>
      <c r="E383" s="36"/>
      <c r="F383" s="192" t="s">
        <v>599</v>
      </c>
      <c r="G383" s="36"/>
      <c r="H383" s="36"/>
      <c r="I383" s="193"/>
      <c r="J383" s="36"/>
      <c r="K383" s="36"/>
      <c r="L383" s="39"/>
      <c r="M383" s="194"/>
      <c r="N383" s="195"/>
      <c r="O383" s="64"/>
      <c r="P383" s="64"/>
      <c r="Q383" s="64"/>
      <c r="R383" s="64"/>
      <c r="S383" s="64"/>
      <c r="T383" s="65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7" t="s">
        <v>186</v>
      </c>
      <c r="AU383" s="17" t="s">
        <v>194</v>
      </c>
    </row>
    <row r="384" spans="1:65" s="2" customFormat="1" ht="107.25">
      <c r="A384" s="34"/>
      <c r="B384" s="35"/>
      <c r="C384" s="36"/>
      <c r="D384" s="191" t="s">
        <v>188</v>
      </c>
      <c r="E384" s="36"/>
      <c r="F384" s="196" t="s">
        <v>600</v>
      </c>
      <c r="G384" s="36"/>
      <c r="H384" s="36"/>
      <c r="I384" s="193"/>
      <c r="J384" s="36"/>
      <c r="K384" s="36"/>
      <c r="L384" s="39"/>
      <c r="M384" s="194"/>
      <c r="N384" s="195"/>
      <c r="O384" s="64"/>
      <c r="P384" s="64"/>
      <c r="Q384" s="64"/>
      <c r="R384" s="64"/>
      <c r="S384" s="64"/>
      <c r="T384" s="65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7" t="s">
        <v>188</v>
      </c>
      <c r="AU384" s="17" t="s">
        <v>194</v>
      </c>
    </row>
    <row r="385" spans="1:65" s="2" customFormat="1" ht="24.2" customHeight="1">
      <c r="A385" s="34"/>
      <c r="B385" s="35"/>
      <c r="C385" s="178" t="s">
        <v>601</v>
      </c>
      <c r="D385" s="178" t="s">
        <v>179</v>
      </c>
      <c r="E385" s="179" t="s">
        <v>602</v>
      </c>
      <c r="F385" s="180" t="s">
        <v>603</v>
      </c>
      <c r="G385" s="181" t="s">
        <v>257</v>
      </c>
      <c r="H385" s="182">
        <v>129.25399999999999</v>
      </c>
      <c r="I385" s="183"/>
      <c r="J385" s="184">
        <f>ROUND(I385*H385,2)</f>
        <v>0</v>
      </c>
      <c r="K385" s="180" t="s">
        <v>183</v>
      </c>
      <c r="L385" s="39"/>
      <c r="M385" s="185" t="s">
        <v>19</v>
      </c>
      <c r="N385" s="186" t="s">
        <v>43</v>
      </c>
      <c r="O385" s="64"/>
      <c r="P385" s="187">
        <f>O385*H385</f>
        <v>0</v>
      </c>
      <c r="Q385" s="187">
        <v>0</v>
      </c>
      <c r="R385" s="187">
        <f>Q385*H385</f>
        <v>0</v>
      </c>
      <c r="S385" s="187">
        <v>0</v>
      </c>
      <c r="T385" s="188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89" t="s">
        <v>184</v>
      </c>
      <c r="AT385" s="189" t="s">
        <v>179</v>
      </c>
      <c r="AU385" s="189" t="s">
        <v>194</v>
      </c>
      <c r="AY385" s="17" t="s">
        <v>177</v>
      </c>
      <c r="BE385" s="190">
        <f>IF(N385="základní",J385,0)</f>
        <v>0</v>
      </c>
      <c r="BF385" s="190">
        <f>IF(N385="snížená",J385,0)</f>
        <v>0</v>
      </c>
      <c r="BG385" s="190">
        <f>IF(N385="zákl. přenesená",J385,0)</f>
        <v>0</v>
      </c>
      <c r="BH385" s="190">
        <f>IF(N385="sníž. přenesená",J385,0)</f>
        <v>0</v>
      </c>
      <c r="BI385" s="190">
        <f>IF(N385="nulová",J385,0)</f>
        <v>0</v>
      </c>
      <c r="BJ385" s="17" t="s">
        <v>79</v>
      </c>
      <c r="BK385" s="190">
        <f>ROUND(I385*H385,2)</f>
        <v>0</v>
      </c>
      <c r="BL385" s="17" t="s">
        <v>184</v>
      </c>
      <c r="BM385" s="189" t="s">
        <v>1124</v>
      </c>
    </row>
    <row r="386" spans="1:65" s="2" customFormat="1" ht="29.25">
      <c r="A386" s="34"/>
      <c r="B386" s="35"/>
      <c r="C386" s="36"/>
      <c r="D386" s="191" t="s">
        <v>186</v>
      </c>
      <c r="E386" s="36"/>
      <c r="F386" s="192" t="s">
        <v>605</v>
      </c>
      <c r="G386" s="36"/>
      <c r="H386" s="36"/>
      <c r="I386" s="193"/>
      <c r="J386" s="36"/>
      <c r="K386" s="36"/>
      <c r="L386" s="39"/>
      <c r="M386" s="194"/>
      <c r="N386" s="195"/>
      <c r="O386" s="64"/>
      <c r="P386" s="64"/>
      <c r="Q386" s="64"/>
      <c r="R386" s="64"/>
      <c r="S386" s="64"/>
      <c r="T386" s="65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7" t="s">
        <v>186</v>
      </c>
      <c r="AU386" s="17" t="s">
        <v>194</v>
      </c>
    </row>
    <row r="387" spans="1:65" s="2" customFormat="1" ht="97.5">
      <c r="A387" s="34"/>
      <c r="B387" s="35"/>
      <c r="C387" s="36"/>
      <c r="D387" s="191" t="s">
        <v>188</v>
      </c>
      <c r="E387" s="36"/>
      <c r="F387" s="196" t="s">
        <v>606</v>
      </c>
      <c r="G387" s="36"/>
      <c r="H387" s="36"/>
      <c r="I387" s="193"/>
      <c r="J387" s="36"/>
      <c r="K387" s="36"/>
      <c r="L387" s="39"/>
      <c r="M387" s="194"/>
      <c r="N387" s="195"/>
      <c r="O387" s="64"/>
      <c r="P387" s="64"/>
      <c r="Q387" s="64"/>
      <c r="R387" s="64"/>
      <c r="S387" s="64"/>
      <c r="T387" s="65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7" t="s">
        <v>188</v>
      </c>
      <c r="AU387" s="17" t="s">
        <v>194</v>
      </c>
    </row>
    <row r="388" spans="1:65" s="2" customFormat="1" ht="24.2" customHeight="1">
      <c r="A388" s="34"/>
      <c r="B388" s="35"/>
      <c r="C388" s="178" t="s">
        <v>607</v>
      </c>
      <c r="D388" s="178" t="s">
        <v>179</v>
      </c>
      <c r="E388" s="179" t="s">
        <v>608</v>
      </c>
      <c r="F388" s="180" t="s">
        <v>609</v>
      </c>
      <c r="G388" s="181" t="s">
        <v>257</v>
      </c>
      <c r="H388" s="182">
        <v>387.762</v>
      </c>
      <c r="I388" s="183"/>
      <c r="J388" s="184">
        <f>ROUND(I388*H388,2)</f>
        <v>0</v>
      </c>
      <c r="K388" s="180" t="s">
        <v>183</v>
      </c>
      <c r="L388" s="39"/>
      <c r="M388" s="185" t="s">
        <v>19</v>
      </c>
      <c r="N388" s="186" t="s">
        <v>43</v>
      </c>
      <c r="O388" s="64"/>
      <c r="P388" s="187">
        <f>O388*H388</f>
        <v>0</v>
      </c>
      <c r="Q388" s="187">
        <v>0</v>
      </c>
      <c r="R388" s="187">
        <f>Q388*H388</f>
        <v>0</v>
      </c>
      <c r="S388" s="187">
        <v>0</v>
      </c>
      <c r="T388" s="188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89" t="s">
        <v>184</v>
      </c>
      <c r="AT388" s="189" t="s">
        <v>179</v>
      </c>
      <c r="AU388" s="189" t="s">
        <v>194</v>
      </c>
      <c r="AY388" s="17" t="s">
        <v>177</v>
      </c>
      <c r="BE388" s="190">
        <f>IF(N388="základní",J388,0)</f>
        <v>0</v>
      </c>
      <c r="BF388" s="190">
        <f>IF(N388="snížená",J388,0)</f>
        <v>0</v>
      </c>
      <c r="BG388" s="190">
        <f>IF(N388="zákl. přenesená",J388,0)</f>
        <v>0</v>
      </c>
      <c r="BH388" s="190">
        <f>IF(N388="sníž. přenesená",J388,0)</f>
        <v>0</v>
      </c>
      <c r="BI388" s="190">
        <f>IF(N388="nulová",J388,0)</f>
        <v>0</v>
      </c>
      <c r="BJ388" s="17" t="s">
        <v>79</v>
      </c>
      <c r="BK388" s="190">
        <f>ROUND(I388*H388,2)</f>
        <v>0</v>
      </c>
      <c r="BL388" s="17" t="s">
        <v>184</v>
      </c>
      <c r="BM388" s="189" t="s">
        <v>1125</v>
      </c>
    </row>
    <row r="389" spans="1:65" s="2" customFormat="1" ht="29.25">
      <c r="A389" s="34"/>
      <c r="B389" s="35"/>
      <c r="C389" s="36"/>
      <c r="D389" s="191" t="s">
        <v>186</v>
      </c>
      <c r="E389" s="36"/>
      <c r="F389" s="192" t="s">
        <v>611</v>
      </c>
      <c r="G389" s="36"/>
      <c r="H389" s="36"/>
      <c r="I389" s="193"/>
      <c r="J389" s="36"/>
      <c r="K389" s="36"/>
      <c r="L389" s="39"/>
      <c r="M389" s="194"/>
      <c r="N389" s="195"/>
      <c r="O389" s="64"/>
      <c r="P389" s="64"/>
      <c r="Q389" s="64"/>
      <c r="R389" s="64"/>
      <c r="S389" s="64"/>
      <c r="T389" s="65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7" t="s">
        <v>186</v>
      </c>
      <c r="AU389" s="17" t="s">
        <v>194</v>
      </c>
    </row>
    <row r="390" spans="1:65" s="2" customFormat="1" ht="97.5">
      <c r="A390" s="34"/>
      <c r="B390" s="35"/>
      <c r="C390" s="36"/>
      <c r="D390" s="191" t="s">
        <v>188</v>
      </c>
      <c r="E390" s="36"/>
      <c r="F390" s="196" t="s">
        <v>606</v>
      </c>
      <c r="G390" s="36"/>
      <c r="H390" s="36"/>
      <c r="I390" s="193"/>
      <c r="J390" s="36"/>
      <c r="K390" s="36"/>
      <c r="L390" s="39"/>
      <c r="M390" s="194"/>
      <c r="N390" s="195"/>
      <c r="O390" s="64"/>
      <c r="P390" s="64"/>
      <c r="Q390" s="64"/>
      <c r="R390" s="64"/>
      <c r="S390" s="64"/>
      <c r="T390" s="65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7" t="s">
        <v>188</v>
      </c>
      <c r="AU390" s="17" t="s">
        <v>194</v>
      </c>
    </row>
    <row r="391" spans="1:65" s="13" customFormat="1" ht="11.25">
      <c r="B391" s="197"/>
      <c r="C391" s="198"/>
      <c r="D391" s="191" t="s">
        <v>214</v>
      </c>
      <c r="E391" s="199" t="s">
        <v>19</v>
      </c>
      <c r="F391" s="200" t="s">
        <v>1126</v>
      </c>
      <c r="G391" s="198"/>
      <c r="H391" s="201">
        <v>387.762</v>
      </c>
      <c r="I391" s="202"/>
      <c r="J391" s="198"/>
      <c r="K391" s="198"/>
      <c r="L391" s="203"/>
      <c r="M391" s="204"/>
      <c r="N391" s="205"/>
      <c r="O391" s="205"/>
      <c r="P391" s="205"/>
      <c r="Q391" s="205"/>
      <c r="R391" s="205"/>
      <c r="S391" s="205"/>
      <c r="T391" s="206"/>
      <c r="AT391" s="207" t="s">
        <v>214</v>
      </c>
      <c r="AU391" s="207" t="s">
        <v>194</v>
      </c>
      <c r="AV391" s="13" t="s">
        <v>81</v>
      </c>
      <c r="AW391" s="13" t="s">
        <v>34</v>
      </c>
      <c r="AX391" s="13" t="s">
        <v>72</v>
      </c>
      <c r="AY391" s="207" t="s">
        <v>177</v>
      </c>
    </row>
    <row r="392" spans="1:65" s="14" customFormat="1" ht="11.25">
      <c r="B392" s="208"/>
      <c r="C392" s="209"/>
      <c r="D392" s="191" t="s">
        <v>214</v>
      </c>
      <c r="E392" s="210" t="s">
        <v>19</v>
      </c>
      <c r="F392" s="211" t="s">
        <v>217</v>
      </c>
      <c r="G392" s="209"/>
      <c r="H392" s="212">
        <v>387.762</v>
      </c>
      <c r="I392" s="213"/>
      <c r="J392" s="209"/>
      <c r="K392" s="209"/>
      <c r="L392" s="214"/>
      <c r="M392" s="233"/>
      <c r="N392" s="234"/>
      <c r="O392" s="234"/>
      <c r="P392" s="234"/>
      <c r="Q392" s="234"/>
      <c r="R392" s="234"/>
      <c r="S392" s="234"/>
      <c r="T392" s="235"/>
      <c r="AT392" s="218" t="s">
        <v>214</v>
      </c>
      <c r="AU392" s="218" t="s">
        <v>194</v>
      </c>
      <c r="AV392" s="14" t="s">
        <v>184</v>
      </c>
      <c r="AW392" s="14" t="s">
        <v>34</v>
      </c>
      <c r="AX392" s="14" t="s">
        <v>79</v>
      </c>
      <c r="AY392" s="218" t="s">
        <v>177</v>
      </c>
    </row>
    <row r="393" spans="1:65" s="2" customFormat="1" ht="6.95" customHeight="1">
      <c r="A393" s="34"/>
      <c r="B393" s="47"/>
      <c r="C393" s="48"/>
      <c r="D393" s="48"/>
      <c r="E393" s="48"/>
      <c r="F393" s="48"/>
      <c r="G393" s="48"/>
      <c r="H393" s="48"/>
      <c r="I393" s="48"/>
      <c r="J393" s="48"/>
      <c r="K393" s="48"/>
      <c r="L393" s="39"/>
      <c r="M393" s="34"/>
      <c r="O393" s="34"/>
      <c r="P393" s="34"/>
      <c r="Q393" s="34"/>
      <c r="R393" s="34"/>
      <c r="S393" s="34"/>
      <c r="T393" s="34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</row>
  </sheetData>
  <sheetProtection algorithmName="SHA-512" hashValue="L9lvTHYLOegFmDmclwmU9bBV5+sgaV5vE/RUbElO8CvqGEyYnfa8MWb9Sg1Osdq6QO0I/8NMQ0lofUenfK3bDA==" saltValue="+3i0gkoZZVJV52me0ZfdW+pIBwaje1NHcNB2iobYfvQNqbd8vHXWfA/+YW1UbpBXG9Ua2UINyjEEvyqN49L5vw==" spinCount="100000" sheet="1" objects="1" scenarios="1" formatColumns="0" formatRows="0" autoFilter="0"/>
  <autoFilter ref="C92:K392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1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125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144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2" t="str">
        <f>'Rekapitulace zakázky'!K6</f>
        <v>Oprava mostních objektů trati Rynoltice - Křižany</v>
      </c>
      <c r="F7" s="363"/>
      <c r="G7" s="363"/>
      <c r="H7" s="363"/>
      <c r="L7" s="20"/>
    </row>
    <row r="8" spans="1:46" s="1" customFormat="1" ht="12" customHeight="1">
      <c r="B8" s="20"/>
      <c r="D8" s="112" t="s">
        <v>145</v>
      </c>
      <c r="L8" s="20"/>
    </row>
    <row r="9" spans="1:46" s="2" customFormat="1" ht="16.5" customHeight="1">
      <c r="A9" s="34"/>
      <c r="B9" s="39"/>
      <c r="C9" s="34"/>
      <c r="D9" s="34"/>
      <c r="E9" s="362" t="s">
        <v>987</v>
      </c>
      <c r="F9" s="364"/>
      <c r="G9" s="364"/>
      <c r="H9" s="36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147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5" t="s">
        <v>1127</v>
      </c>
      <c r="F11" s="364"/>
      <c r="G11" s="364"/>
      <c r="H11" s="36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989</v>
      </c>
      <c r="G14" s="34"/>
      <c r="H14" s="34"/>
      <c r="I14" s="112" t="s">
        <v>23</v>
      </c>
      <c r="J14" s="114" t="str">
        <f>'Rekapitulace zakázky'!AN8</f>
        <v>4. 8. 2020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30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31</v>
      </c>
      <c r="E19" s="34"/>
      <c r="F19" s="34"/>
      <c r="G19" s="34"/>
      <c r="H19" s="34"/>
      <c r="I19" s="112" t="s">
        <v>26</v>
      </c>
      <c r="J19" s="30" t="str">
        <f>'Rekapitulace zakázky'!AN13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6" t="str">
        <f>'Rekapitulace zakázky'!E14</f>
        <v>Vyplň údaj</v>
      </c>
      <c r="F20" s="367"/>
      <c r="G20" s="367"/>
      <c r="H20" s="367"/>
      <c r="I20" s="112" t="s">
        <v>29</v>
      </c>
      <c r="J20" s="30" t="str">
        <f>'Rekapitulace zakázky'!AN14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33</v>
      </c>
      <c r="E22" s="34"/>
      <c r="F22" s="34"/>
      <c r="G22" s="34"/>
      <c r="H22" s="34"/>
      <c r="I22" s="112" t="s">
        <v>26</v>
      </c>
      <c r="J22" s="103" t="str">
        <f>IF('Rekapitulace zakázky'!AN16="","",'Rekapitulace zakázky'!AN16)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zakázky'!E17="","",'Rekapitulace zakázky'!E17)</f>
        <v xml:space="preserve"> </v>
      </c>
      <c r="F23" s="34"/>
      <c r="G23" s="34"/>
      <c r="H23" s="34"/>
      <c r="I23" s="112" t="s">
        <v>29</v>
      </c>
      <c r="J23" s="103" t="str">
        <f>IF('Rekapitulace zakázky'!AN17="","",'Rekapitulace zakázky'!AN17)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35</v>
      </c>
      <c r="E25" s="34"/>
      <c r="F25" s="34"/>
      <c r="G25" s="34"/>
      <c r="H25" s="34"/>
      <c r="I25" s="112" t="s">
        <v>26</v>
      </c>
      <c r="J25" s="103" t="str">
        <f>IF('Rekapitulace zakázky'!AN19="","",'Rekapitulace zakázky'!AN19)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zakázky'!E20="","",'Rekapitulace zakázky'!E20)</f>
        <v xml:space="preserve"> </v>
      </c>
      <c r="F26" s="34"/>
      <c r="G26" s="34"/>
      <c r="H26" s="34"/>
      <c r="I26" s="112" t="s">
        <v>29</v>
      </c>
      <c r="J26" s="103" t="str">
        <f>IF('Rekapitulace zakázky'!AN20="","",'Rekapitulace zakázky'!AN20)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36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8" t="s">
        <v>19</v>
      </c>
      <c r="F29" s="368"/>
      <c r="G29" s="368"/>
      <c r="H29" s="36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38</v>
      </c>
      <c r="E32" s="34"/>
      <c r="F32" s="34"/>
      <c r="G32" s="34"/>
      <c r="H32" s="34"/>
      <c r="I32" s="34"/>
      <c r="J32" s="120">
        <f>ROUND(J88,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40</v>
      </c>
      <c r="G34" s="34"/>
      <c r="H34" s="34"/>
      <c r="I34" s="121" t="s">
        <v>39</v>
      </c>
      <c r="J34" s="121" t="s">
        <v>41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42</v>
      </c>
      <c r="E35" s="112" t="s">
        <v>43</v>
      </c>
      <c r="F35" s="123">
        <f>ROUND((SUM(BE88:BE110)),  2)</f>
        <v>0</v>
      </c>
      <c r="G35" s="34"/>
      <c r="H35" s="34"/>
      <c r="I35" s="124">
        <v>0.21</v>
      </c>
      <c r="J35" s="123">
        <f>ROUND(((SUM(BE88:BE110))*I35),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44</v>
      </c>
      <c r="F36" s="123">
        <f>ROUND((SUM(BF88:BF110)),  2)</f>
        <v>0</v>
      </c>
      <c r="G36" s="34"/>
      <c r="H36" s="34"/>
      <c r="I36" s="124">
        <v>0.15</v>
      </c>
      <c r="J36" s="123">
        <f>ROUND(((SUM(BF88:BF110))*I36),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ROUND((SUM(BG88:BG110)),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46</v>
      </c>
      <c r="F38" s="123">
        <f>ROUND((SUM(BH88:BH110)),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47</v>
      </c>
      <c r="F39" s="123">
        <f>ROUND((SUM(BI88:BI110)),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150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9" t="str">
        <f>E7</f>
        <v>Oprava mostních objektů trati Rynoltice - Křižany</v>
      </c>
      <c r="F50" s="370"/>
      <c r="G50" s="370"/>
      <c r="H50" s="37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9" t="s">
        <v>987</v>
      </c>
      <c r="F52" s="371"/>
      <c r="G52" s="371"/>
      <c r="H52" s="37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147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3" t="str">
        <f>E11</f>
        <v>2020/08/05.2/LIB - SO 05 - VRN1</v>
      </c>
      <c r="F54" s="371"/>
      <c r="G54" s="371"/>
      <c r="H54" s="37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Zdislava</v>
      </c>
      <c r="G56" s="36"/>
      <c r="H56" s="36"/>
      <c r="I56" s="29" t="s">
        <v>23</v>
      </c>
      <c r="J56" s="59" t="str">
        <f>IF(J14="","",J14)</f>
        <v>4. 8. 2020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6"/>
      <c r="E58" s="36"/>
      <c r="F58" s="27" t="str">
        <f>E17</f>
        <v>Správa železnic, OŘ Hradec Králové</v>
      </c>
      <c r="G58" s="36"/>
      <c r="H58" s="36"/>
      <c r="I58" s="29" t="s">
        <v>33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29" t="s">
        <v>35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151</v>
      </c>
      <c r="D61" s="137"/>
      <c r="E61" s="137"/>
      <c r="F61" s="137"/>
      <c r="G61" s="137"/>
      <c r="H61" s="137"/>
      <c r="I61" s="137"/>
      <c r="J61" s="138" t="s">
        <v>152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70</v>
      </c>
      <c r="D63" s="36"/>
      <c r="E63" s="36"/>
      <c r="F63" s="36"/>
      <c r="G63" s="36"/>
      <c r="H63" s="36"/>
      <c r="I63" s="36"/>
      <c r="J63" s="77">
        <f>J88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153</v>
      </c>
    </row>
    <row r="64" spans="1:47" s="9" customFormat="1" ht="24.95" customHeight="1">
      <c r="B64" s="140"/>
      <c r="C64" s="141"/>
      <c r="D64" s="142" t="s">
        <v>613</v>
      </c>
      <c r="E64" s="143"/>
      <c r="F64" s="143"/>
      <c r="G64" s="143"/>
      <c r="H64" s="143"/>
      <c r="I64" s="143"/>
      <c r="J64" s="144">
        <f>J89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614</v>
      </c>
      <c r="E65" s="148"/>
      <c r="F65" s="148"/>
      <c r="G65" s="148"/>
      <c r="H65" s="148"/>
      <c r="I65" s="148"/>
      <c r="J65" s="149">
        <f>J90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615</v>
      </c>
      <c r="E66" s="148"/>
      <c r="F66" s="148"/>
      <c r="G66" s="148"/>
      <c r="H66" s="148"/>
      <c r="I66" s="148"/>
      <c r="J66" s="149">
        <f>J101</f>
        <v>0</v>
      </c>
      <c r="K66" s="97"/>
      <c r="L66" s="150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162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9" t="str">
        <f>E7</f>
        <v>Oprava mostních objektů trati Rynoltice - Křižany</v>
      </c>
      <c r="F76" s="370"/>
      <c r="G76" s="370"/>
      <c r="H76" s="370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145</v>
      </c>
      <c r="D77" s="22"/>
      <c r="E77" s="22"/>
      <c r="F77" s="22"/>
      <c r="G77" s="22"/>
      <c r="H77" s="22"/>
      <c r="I77" s="22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69" t="s">
        <v>987</v>
      </c>
      <c r="F78" s="371"/>
      <c r="G78" s="371"/>
      <c r="H78" s="371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147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23" t="str">
        <f>E11</f>
        <v>2020/08/05.2/LIB - SO 05 - VRN1</v>
      </c>
      <c r="F80" s="371"/>
      <c r="G80" s="371"/>
      <c r="H80" s="371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F14</f>
        <v>Zdislava</v>
      </c>
      <c r="G82" s="36"/>
      <c r="H82" s="36"/>
      <c r="I82" s="29" t="s">
        <v>23</v>
      </c>
      <c r="J82" s="59" t="str">
        <f>IF(J14="","",J14)</f>
        <v>4. 8. 2020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25</v>
      </c>
      <c r="D84" s="36"/>
      <c r="E84" s="36"/>
      <c r="F84" s="27" t="str">
        <f>E17</f>
        <v>Správa železnic, OŘ Hradec Králové</v>
      </c>
      <c r="G84" s="36"/>
      <c r="H84" s="36"/>
      <c r="I84" s="29" t="s">
        <v>33</v>
      </c>
      <c r="J84" s="32" t="str">
        <f>E23</f>
        <v xml:space="preserve"> 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31</v>
      </c>
      <c r="D85" s="36"/>
      <c r="E85" s="36"/>
      <c r="F85" s="27" t="str">
        <f>IF(E20="","",E20)</f>
        <v>Vyplň údaj</v>
      </c>
      <c r="G85" s="36"/>
      <c r="H85" s="36"/>
      <c r="I85" s="29" t="s">
        <v>35</v>
      </c>
      <c r="J85" s="32" t="str">
        <f>E26</f>
        <v xml:space="preserve"> 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1"/>
      <c r="B87" s="152"/>
      <c r="C87" s="153" t="s">
        <v>163</v>
      </c>
      <c r="D87" s="154" t="s">
        <v>57</v>
      </c>
      <c r="E87" s="154" t="s">
        <v>53</v>
      </c>
      <c r="F87" s="154" t="s">
        <v>54</v>
      </c>
      <c r="G87" s="154" t="s">
        <v>164</v>
      </c>
      <c r="H87" s="154" t="s">
        <v>165</v>
      </c>
      <c r="I87" s="154" t="s">
        <v>166</v>
      </c>
      <c r="J87" s="154" t="s">
        <v>152</v>
      </c>
      <c r="K87" s="155" t="s">
        <v>167</v>
      </c>
      <c r="L87" s="156"/>
      <c r="M87" s="68" t="s">
        <v>19</v>
      </c>
      <c r="N87" s="69" t="s">
        <v>42</v>
      </c>
      <c r="O87" s="69" t="s">
        <v>168</v>
      </c>
      <c r="P87" s="69" t="s">
        <v>169</v>
      </c>
      <c r="Q87" s="69" t="s">
        <v>170</v>
      </c>
      <c r="R87" s="69" t="s">
        <v>171</v>
      </c>
      <c r="S87" s="69" t="s">
        <v>172</v>
      </c>
      <c r="T87" s="70" t="s">
        <v>173</v>
      </c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</row>
    <row r="88" spans="1:65" s="2" customFormat="1" ht="22.9" customHeight="1">
      <c r="A88" s="34"/>
      <c r="B88" s="35"/>
      <c r="C88" s="75" t="s">
        <v>174</v>
      </c>
      <c r="D88" s="36"/>
      <c r="E88" s="36"/>
      <c r="F88" s="36"/>
      <c r="G88" s="36"/>
      <c r="H88" s="36"/>
      <c r="I88" s="36"/>
      <c r="J88" s="157">
        <f>BK88</f>
        <v>0</v>
      </c>
      <c r="K88" s="36"/>
      <c r="L88" s="39"/>
      <c r="M88" s="71"/>
      <c r="N88" s="158"/>
      <c r="O88" s="72"/>
      <c r="P88" s="159">
        <f>P89</f>
        <v>0</v>
      </c>
      <c r="Q88" s="72"/>
      <c r="R88" s="159">
        <f>R89</f>
        <v>0</v>
      </c>
      <c r="S88" s="72"/>
      <c r="T88" s="160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71</v>
      </c>
      <c r="AU88" s="17" t="s">
        <v>153</v>
      </c>
      <c r="BK88" s="161">
        <f>BK89</f>
        <v>0</v>
      </c>
    </row>
    <row r="89" spans="1:65" s="12" customFormat="1" ht="25.9" customHeight="1">
      <c r="B89" s="162"/>
      <c r="C89" s="163"/>
      <c r="D89" s="164" t="s">
        <v>71</v>
      </c>
      <c r="E89" s="165" t="s">
        <v>616</v>
      </c>
      <c r="F89" s="165" t="s">
        <v>617</v>
      </c>
      <c r="G89" s="163"/>
      <c r="H89" s="163"/>
      <c r="I89" s="166"/>
      <c r="J89" s="167">
        <f>BK89</f>
        <v>0</v>
      </c>
      <c r="K89" s="163"/>
      <c r="L89" s="168"/>
      <c r="M89" s="169"/>
      <c r="N89" s="170"/>
      <c r="O89" s="170"/>
      <c r="P89" s="171">
        <f>P90+P101</f>
        <v>0</v>
      </c>
      <c r="Q89" s="170"/>
      <c r="R89" s="171">
        <f>R90+R101</f>
        <v>0</v>
      </c>
      <c r="S89" s="170"/>
      <c r="T89" s="172">
        <f>T90+T101</f>
        <v>0</v>
      </c>
      <c r="AR89" s="173" t="s">
        <v>207</v>
      </c>
      <c r="AT89" s="174" t="s">
        <v>71</v>
      </c>
      <c r="AU89" s="174" t="s">
        <v>72</v>
      </c>
      <c r="AY89" s="173" t="s">
        <v>177</v>
      </c>
      <c r="BK89" s="175">
        <f>BK90+BK101</f>
        <v>0</v>
      </c>
    </row>
    <row r="90" spans="1:65" s="12" customFormat="1" ht="22.9" customHeight="1">
      <c r="B90" s="162"/>
      <c r="C90" s="163"/>
      <c r="D90" s="164" t="s">
        <v>71</v>
      </c>
      <c r="E90" s="176" t="s">
        <v>618</v>
      </c>
      <c r="F90" s="176" t="s">
        <v>619</v>
      </c>
      <c r="G90" s="163"/>
      <c r="H90" s="163"/>
      <c r="I90" s="166"/>
      <c r="J90" s="177">
        <f>BK90</f>
        <v>0</v>
      </c>
      <c r="K90" s="163"/>
      <c r="L90" s="168"/>
      <c r="M90" s="169"/>
      <c r="N90" s="170"/>
      <c r="O90" s="170"/>
      <c r="P90" s="171">
        <f>SUM(P91:P100)</f>
        <v>0</v>
      </c>
      <c r="Q90" s="170"/>
      <c r="R90" s="171">
        <f>SUM(R91:R100)</f>
        <v>0</v>
      </c>
      <c r="S90" s="170"/>
      <c r="T90" s="172">
        <f>SUM(T91:T100)</f>
        <v>0</v>
      </c>
      <c r="AR90" s="173" t="s">
        <v>207</v>
      </c>
      <c r="AT90" s="174" t="s">
        <v>71</v>
      </c>
      <c r="AU90" s="174" t="s">
        <v>79</v>
      </c>
      <c r="AY90" s="173" t="s">
        <v>177</v>
      </c>
      <c r="BK90" s="175">
        <f>SUM(BK91:BK100)</f>
        <v>0</v>
      </c>
    </row>
    <row r="91" spans="1:65" s="2" customFormat="1" ht="14.45" customHeight="1">
      <c r="A91" s="34"/>
      <c r="B91" s="35"/>
      <c r="C91" s="178" t="s">
        <v>79</v>
      </c>
      <c r="D91" s="178" t="s">
        <v>179</v>
      </c>
      <c r="E91" s="179" t="s">
        <v>620</v>
      </c>
      <c r="F91" s="180" t="s">
        <v>621</v>
      </c>
      <c r="G91" s="181" t="s">
        <v>622</v>
      </c>
      <c r="H91" s="182">
        <v>1</v>
      </c>
      <c r="I91" s="183"/>
      <c r="J91" s="184">
        <f>ROUND(I91*H91,2)</f>
        <v>0</v>
      </c>
      <c r="K91" s="180" t="s">
        <v>183</v>
      </c>
      <c r="L91" s="39"/>
      <c r="M91" s="185" t="s">
        <v>19</v>
      </c>
      <c r="N91" s="186" t="s">
        <v>43</v>
      </c>
      <c r="O91" s="64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623</v>
      </c>
      <c r="AT91" s="189" t="s">
        <v>179</v>
      </c>
      <c r="AU91" s="189" t="s">
        <v>81</v>
      </c>
      <c r="AY91" s="17" t="s">
        <v>177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7" t="s">
        <v>79</v>
      </c>
      <c r="BK91" s="190">
        <f>ROUND(I91*H91,2)</f>
        <v>0</v>
      </c>
      <c r="BL91" s="17" t="s">
        <v>623</v>
      </c>
      <c r="BM91" s="189" t="s">
        <v>1128</v>
      </c>
    </row>
    <row r="92" spans="1:65" s="2" customFormat="1" ht="11.25">
      <c r="A92" s="34"/>
      <c r="B92" s="35"/>
      <c r="C92" s="36"/>
      <c r="D92" s="191" t="s">
        <v>186</v>
      </c>
      <c r="E92" s="36"/>
      <c r="F92" s="192" t="s">
        <v>621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186</v>
      </c>
      <c r="AU92" s="17" t="s">
        <v>81</v>
      </c>
    </row>
    <row r="93" spans="1:65" s="2" customFormat="1" ht="14.45" customHeight="1">
      <c r="A93" s="34"/>
      <c r="B93" s="35"/>
      <c r="C93" s="178" t="s">
        <v>81</v>
      </c>
      <c r="D93" s="178" t="s">
        <v>179</v>
      </c>
      <c r="E93" s="179" t="s">
        <v>629</v>
      </c>
      <c r="F93" s="180" t="s">
        <v>630</v>
      </c>
      <c r="G93" s="181" t="s">
        <v>622</v>
      </c>
      <c r="H93" s="182">
        <v>1</v>
      </c>
      <c r="I93" s="183"/>
      <c r="J93" s="184">
        <f>ROUND(I93*H93,2)</f>
        <v>0</v>
      </c>
      <c r="K93" s="180" t="s">
        <v>183</v>
      </c>
      <c r="L93" s="39"/>
      <c r="M93" s="185" t="s">
        <v>19</v>
      </c>
      <c r="N93" s="186" t="s">
        <v>43</v>
      </c>
      <c r="O93" s="64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9" t="s">
        <v>623</v>
      </c>
      <c r="AT93" s="189" t="s">
        <v>179</v>
      </c>
      <c r="AU93" s="189" t="s">
        <v>81</v>
      </c>
      <c r="AY93" s="17" t="s">
        <v>177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7" t="s">
        <v>79</v>
      </c>
      <c r="BK93" s="190">
        <f>ROUND(I93*H93,2)</f>
        <v>0</v>
      </c>
      <c r="BL93" s="17" t="s">
        <v>623</v>
      </c>
      <c r="BM93" s="189" t="s">
        <v>1129</v>
      </c>
    </row>
    <row r="94" spans="1:65" s="2" customFormat="1" ht="11.25">
      <c r="A94" s="34"/>
      <c r="B94" s="35"/>
      <c r="C94" s="36"/>
      <c r="D94" s="191" t="s">
        <v>186</v>
      </c>
      <c r="E94" s="36"/>
      <c r="F94" s="192" t="s">
        <v>630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186</v>
      </c>
      <c r="AU94" s="17" t="s">
        <v>81</v>
      </c>
    </row>
    <row r="95" spans="1:65" s="2" customFormat="1" ht="14.45" customHeight="1">
      <c r="A95" s="34"/>
      <c r="B95" s="35"/>
      <c r="C95" s="178" t="s">
        <v>194</v>
      </c>
      <c r="D95" s="178" t="s">
        <v>179</v>
      </c>
      <c r="E95" s="179" t="s">
        <v>632</v>
      </c>
      <c r="F95" s="180" t="s">
        <v>633</v>
      </c>
      <c r="G95" s="181" t="s">
        <v>622</v>
      </c>
      <c r="H95" s="182">
        <v>1</v>
      </c>
      <c r="I95" s="183"/>
      <c r="J95" s="184">
        <f>ROUND(I95*H95,2)</f>
        <v>0</v>
      </c>
      <c r="K95" s="180" t="s">
        <v>183</v>
      </c>
      <c r="L95" s="39"/>
      <c r="M95" s="185" t="s">
        <v>19</v>
      </c>
      <c r="N95" s="186" t="s">
        <v>43</v>
      </c>
      <c r="O95" s="64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623</v>
      </c>
      <c r="AT95" s="189" t="s">
        <v>179</v>
      </c>
      <c r="AU95" s="189" t="s">
        <v>81</v>
      </c>
      <c r="AY95" s="17" t="s">
        <v>177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7" t="s">
        <v>79</v>
      </c>
      <c r="BK95" s="190">
        <f>ROUND(I95*H95,2)</f>
        <v>0</v>
      </c>
      <c r="BL95" s="17" t="s">
        <v>623</v>
      </c>
      <c r="BM95" s="189" t="s">
        <v>1130</v>
      </c>
    </row>
    <row r="96" spans="1:65" s="2" customFormat="1" ht="11.25">
      <c r="A96" s="34"/>
      <c r="B96" s="35"/>
      <c r="C96" s="36"/>
      <c r="D96" s="191" t="s">
        <v>186</v>
      </c>
      <c r="E96" s="36"/>
      <c r="F96" s="192" t="s">
        <v>633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186</v>
      </c>
      <c r="AU96" s="17" t="s">
        <v>81</v>
      </c>
    </row>
    <row r="97" spans="1:65" s="2" customFormat="1" ht="14.45" customHeight="1">
      <c r="A97" s="34"/>
      <c r="B97" s="35"/>
      <c r="C97" s="178" t="s">
        <v>184</v>
      </c>
      <c r="D97" s="178" t="s">
        <v>179</v>
      </c>
      <c r="E97" s="179" t="s">
        <v>635</v>
      </c>
      <c r="F97" s="180" t="s">
        <v>636</v>
      </c>
      <c r="G97" s="181" t="s">
        <v>622</v>
      </c>
      <c r="H97" s="182">
        <v>1</v>
      </c>
      <c r="I97" s="183"/>
      <c r="J97" s="184">
        <f>ROUND(I97*H97,2)</f>
        <v>0</v>
      </c>
      <c r="K97" s="180" t="s">
        <v>183</v>
      </c>
      <c r="L97" s="39"/>
      <c r="M97" s="185" t="s">
        <v>19</v>
      </c>
      <c r="N97" s="186" t="s">
        <v>43</v>
      </c>
      <c r="O97" s="64"/>
      <c r="P97" s="187">
        <f>O97*H97</f>
        <v>0</v>
      </c>
      <c r="Q97" s="187">
        <v>0</v>
      </c>
      <c r="R97" s="187">
        <f>Q97*H97</f>
        <v>0</v>
      </c>
      <c r="S97" s="187">
        <v>0</v>
      </c>
      <c r="T97" s="188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9" t="s">
        <v>623</v>
      </c>
      <c r="AT97" s="189" t="s">
        <v>179</v>
      </c>
      <c r="AU97" s="189" t="s">
        <v>81</v>
      </c>
      <c r="AY97" s="17" t="s">
        <v>177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7" t="s">
        <v>79</v>
      </c>
      <c r="BK97" s="190">
        <f>ROUND(I97*H97,2)</f>
        <v>0</v>
      </c>
      <c r="BL97" s="17" t="s">
        <v>623</v>
      </c>
      <c r="BM97" s="189" t="s">
        <v>1131</v>
      </c>
    </row>
    <row r="98" spans="1:65" s="2" customFormat="1" ht="11.25">
      <c r="A98" s="34"/>
      <c r="B98" s="35"/>
      <c r="C98" s="36"/>
      <c r="D98" s="191" t="s">
        <v>186</v>
      </c>
      <c r="E98" s="36"/>
      <c r="F98" s="192" t="s">
        <v>636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186</v>
      </c>
      <c r="AU98" s="17" t="s">
        <v>81</v>
      </c>
    </row>
    <row r="99" spans="1:65" s="2" customFormat="1" ht="14.45" customHeight="1">
      <c r="A99" s="34"/>
      <c r="B99" s="35"/>
      <c r="C99" s="178" t="s">
        <v>207</v>
      </c>
      <c r="D99" s="178" t="s">
        <v>179</v>
      </c>
      <c r="E99" s="179" t="s">
        <v>638</v>
      </c>
      <c r="F99" s="180" t="s">
        <v>639</v>
      </c>
      <c r="G99" s="181" t="s">
        <v>622</v>
      </c>
      <c r="H99" s="182">
        <v>1</v>
      </c>
      <c r="I99" s="183"/>
      <c r="J99" s="184">
        <f>ROUND(I99*H99,2)</f>
        <v>0</v>
      </c>
      <c r="K99" s="180" t="s">
        <v>183</v>
      </c>
      <c r="L99" s="39"/>
      <c r="M99" s="185" t="s">
        <v>19</v>
      </c>
      <c r="N99" s="186" t="s">
        <v>43</v>
      </c>
      <c r="O99" s="64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623</v>
      </c>
      <c r="AT99" s="189" t="s">
        <v>179</v>
      </c>
      <c r="AU99" s="189" t="s">
        <v>81</v>
      </c>
      <c r="AY99" s="17" t="s">
        <v>177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79</v>
      </c>
      <c r="BK99" s="190">
        <f>ROUND(I99*H99,2)</f>
        <v>0</v>
      </c>
      <c r="BL99" s="17" t="s">
        <v>623</v>
      </c>
      <c r="BM99" s="189" t="s">
        <v>1132</v>
      </c>
    </row>
    <row r="100" spans="1:65" s="2" customFormat="1" ht="11.25">
      <c r="A100" s="34"/>
      <c r="B100" s="35"/>
      <c r="C100" s="36"/>
      <c r="D100" s="191" t="s">
        <v>186</v>
      </c>
      <c r="E100" s="36"/>
      <c r="F100" s="192" t="s">
        <v>639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186</v>
      </c>
      <c r="AU100" s="17" t="s">
        <v>81</v>
      </c>
    </row>
    <row r="101" spans="1:65" s="12" customFormat="1" ht="22.9" customHeight="1">
      <c r="B101" s="162"/>
      <c r="C101" s="163"/>
      <c r="D101" s="164" t="s">
        <v>71</v>
      </c>
      <c r="E101" s="176" t="s">
        <v>641</v>
      </c>
      <c r="F101" s="176" t="s">
        <v>642</v>
      </c>
      <c r="G101" s="163"/>
      <c r="H101" s="163"/>
      <c r="I101" s="166"/>
      <c r="J101" s="177">
        <f>BK101</f>
        <v>0</v>
      </c>
      <c r="K101" s="163"/>
      <c r="L101" s="168"/>
      <c r="M101" s="169"/>
      <c r="N101" s="170"/>
      <c r="O101" s="170"/>
      <c r="P101" s="171">
        <f>SUM(P102:P110)</f>
        <v>0</v>
      </c>
      <c r="Q101" s="170"/>
      <c r="R101" s="171">
        <f>SUM(R102:R110)</f>
        <v>0</v>
      </c>
      <c r="S101" s="170"/>
      <c r="T101" s="172">
        <f>SUM(T102:T110)</f>
        <v>0</v>
      </c>
      <c r="AR101" s="173" t="s">
        <v>207</v>
      </c>
      <c r="AT101" s="174" t="s">
        <v>71</v>
      </c>
      <c r="AU101" s="174" t="s">
        <v>79</v>
      </c>
      <c r="AY101" s="173" t="s">
        <v>177</v>
      </c>
      <c r="BK101" s="175">
        <f>SUM(BK102:BK110)</f>
        <v>0</v>
      </c>
    </row>
    <row r="102" spans="1:65" s="2" customFormat="1" ht="14.45" customHeight="1">
      <c r="A102" s="34"/>
      <c r="B102" s="35"/>
      <c r="C102" s="178" t="s">
        <v>218</v>
      </c>
      <c r="D102" s="178" t="s">
        <v>179</v>
      </c>
      <c r="E102" s="179" t="s">
        <v>643</v>
      </c>
      <c r="F102" s="180" t="s">
        <v>644</v>
      </c>
      <c r="G102" s="181" t="s">
        <v>645</v>
      </c>
      <c r="H102" s="182">
        <v>8</v>
      </c>
      <c r="I102" s="183"/>
      <c r="J102" s="184">
        <f>ROUND(I102*H102,2)</f>
        <v>0</v>
      </c>
      <c r="K102" s="180" t="s">
        <v>183</v>
      </c>
      <c r="L102" s="39"/>
      <c r="M102" s="185" t="s">
        <v>19</v>
      </c>
      <c r="N102" s="186" t="s">
        <v>43</v>
      </c>
      <c r="O102" s="64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623</v>
      </c>
      <c r="AT102" s="189" t="s">
        <v>179</v>
      </c>
      <c r="AU102" s="189" t="s">
        <v>81</v>
      </c>
      <c r="AY102" s="17" t="s">
        <v>177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7" t="s">
        <v>79</v>
      </c>
      <c r="BK102" s="190">
        <f>ROUND(I102*H102,2)</f>
        <v>0</v>
      </c>
      <c r="BL102" s="17" t="s">
        <v>623</v>
      </c>
      <c r="BM102" s="189" t="s">
        <v>1133</v>
      </c>
    </row>
    <row r="103" spans="1:65" s="2" customFormat="1" ht="11.25">
      <c r="A103" s="34"/>
      <c r="B103" s="35"/>
      <c r="C103" s="36"/>
      <c r="D103" s="191" t="s">
        <v>186</v>
      </c>
      <c r="E103" s="36"/>
      <c r="F103" s="192" t="s">
        <v>644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186</v>
      </c>
      <c r="AU103" s="17" t="s">
        <v>81</v>
      </c>
    </row>
    <row r="104" spans="1:65" s="2" customFormat="1" ht="19.5">
      <c r="A104" s="34"/>
      <c r="B104" s="35"/>
      <c r="C104" s="36"/>
      <c r="D104" s="191" t="s">
        <v>205</v>
      </c>
      <c r="E104" s="36"/>
      <c r="F104" s="196" t="s">
        <v>647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205</v>
      </c>
      <c r="AU104" s="17" t="s">
        <v>81</v>
      </c>
    </row>
    <row r="105" spans="1:65" s="2" customFormat="1" ht="14.45" customHeight="1">
      <c r="A105" s="34"/>
      <c r="B105" s="35"/>
      <c r="C105" s="178" t="s">
        <v>223</v>
      </c>
      <c r="D105" s="178" t="s">
        <v>179</v>
      </c>
      <c r="E105" s="179" t="s">
        <v>648</v>
      </c>
      <c r="F105" s="180" t="s">
        <v>649</v>
      </c>
      <c r="G105" s="181" t="s">
        <v>622</v>
      </c>
      <c r="H105" s="182">
        <v>1</v>
      </c>
      <c r="I105" s="183"/>
      <c r="J105" s="184">
        <f>ROUND(I105*H105,2)</f>
        <v>0</v>
      </c>
      <c r="K105" s="180" t="s">
        <v>183</v>
      </c>
      <c r="L105" s="39"/>
      <c r="M105" s="185" t="s">
        <v>19</v>
      </c>
      <c r="N105" s="186" t="s">
        <v>43</v>
      </c>
      <c r="O105" s="64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9" t="s">
        <v>623</v>
      </c>
      <c r="AT105" s="189" t="s">
        <v>179</v>
      </c>
      <c r="AU105" s="189" t="s">
        <v>81</v>
      </c>
      <c r="AY105" s="17" t="s">
        <v>177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7" t="s">
        <v>79</v>
      </c>
      <c r="BK105" s="190">
        <f>ROUND(I105*H105,2)</f>
        <v>0</v>
      </c>
      <c r="BL105" s="17" t="s">
        <v>623</v>
      </c>
      <c r="BM105" s="189" t="s">
        <v>1134</v>
      </c>
    </row>
    <row r="106" spans="1:65" s="2" customFormat="1" ht="11.25">
      <c r="A106" s="34"/>
      <c r="B106" s="35"/>
      <c r="C106" s="36"/>
      <c r="D106" s="191" t="s">
        <v>186</v>
      </c>
      <c r="E106" s="36"/>
      <c r="F106" s="192" t="s">
        <v>649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186</v>
      </c>
      <c r="AU106" s="17" t="s">
        <v>81</v>
      </c>
    </row>
    <row r="107" spans="1:65" s="2" customFormat="1" ht="14.45" customHeight="1">
      <c r="A107" s="34"/>
      <c r="B107" s="35"/>
      <c r="C107" s="178" t="s">
        <v>229</v>
      </c>
      <c r="D107" s="178" t="s">
        <v>179</v>
      </c>
      <c r="E107" s="179" t="s">
        <v>651</v>
      </c>
      <c r="F107" s="180" t="s">
        <v>652</v>
      </c>
      <c r="G107" s="181" t="s">
        <v>622</v>
      </c>
      <c r="H107" s="182">
        <v>1</v>
      </c>
      <c r="I107" s="183"/>
      <c r="J107" s="184">
        <f>ROUND(I107*H107,2)</f>
        <v>0</v>
      </c>
      <c r="K107" s="180" t="s">
        <v>183</v>
      </c>
      <c r="L107" s="39"/>
      <c r="M107" s="185" t="s">
        <v>19</v>
      </c>
      <c r="N107" s="186" t="s">
        <v>43</v>
      </c>
      <c r="O107" s="64"/>
      <c r="P107" s="187">
        <f>O107*H107</f>
        <v>0</v>
      </c>
      <c r="Q107" s="187">
        <v>0</v>
      </c>
      <c r="R107" s="187">
        <f>Q107*H107</f>
        <v>0</v>
      </c>
      <c r="S107" s="187">
        <v>0</v>
      </c>
      <c r="T107" s="18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623</v>
      </c>
      <c r="AT107" s="189" t="s">
        <v>179</v>
      </c>
      <c r="AU107" s="189" t="s">
        <v>81</v>
      </c>
      <c r="AY107" s="17" t="s">
        <v>177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7" t="s">
        <v>79</v>
      </c>
      <c r="BK107" s="190">
        <f>ROUND(I107*H107,2)</f>
        <v>0</v>
      </c>
      <c r="BL107" s="17" t="s">
        <v>623</v>
      </c>
      <c r="BM107" s="189" t="s">
        <v>1135</v>
      </c>
    </row>
    <row r="108" spans="1:65" s="2" customFormat="1" ht="11.25">
      <c r="A108" s="34"/>
      <c r="B108" s="35"/>
      <c r="C108" s="36"/>
      <c r="D108" s="191" t="s">
        <v>186</v>
      </c>
      <c r="E108" s="36"/>
      <c r="F108" s="192" t="s">
        <v>652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186</v>
      </c>
      <c r="AU108" s="17" t="s">
        <v>81</v>
      </c>
    </row>
    <row r="109" spans="1:65" s="2" customFormat="1" ht="14.45" customHeight="1">
      <c r="A109" s="34"/>
      <c r="B109" s="35"/>
      <c r="C109" s="178" t="s">
        <v>236</v>
      </c>
      <c r="D109" s="178" t="s">
        <v>179</v>
      </c>
      <c r="E109" s="179" t="s">
        <v>654</v>
      </c>
      <c r="F109" s="180" t="s">
        <v>655</v>
      </c>
      <c r="G109" s="181" t="s">
        <v>622</v>
      </c>
      <c r="H109" s="182">
        <v>1</v>
      </c>
      <c r="I109" s="183"/>
      <c r="J109" s="184">
        <f>ROUND(I109*H109,2)</f>
        <v>0</v>
      </c>
      <c r="K109" s="180" t="s">
        <v>183</v>
      </c>
      <c r="L109" s="39"/>
      <c r="M109" s="185" t="s">
        <v>19</v>
      </c>
      <c r="N109" s="186" t="s">
        <v>43</v>
      </c>
      <c r="O109" s="64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623</v>
      </c>
      <c r="AT109" s="189" t="s">
        <v>179</v>
      </c>
      <c r="AU109" s="189" t="s">
        <v>81</v>
      </c>
      <c r="AY109" s="17" t="s">
        <v>177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7" t="s">
        <v>79</v>
      </c>
      <c r="BK109" s="190">
        <f>ROUND(I109*H109,2)</f>
        <v>0</v>
      </c>
      <c r="BL109" s="17" t="s">
        <v>623</v>
      </c>
      <c r="BM109" s="189" t="s">
        <v>1136</v>
      </c>
    </row>
    <row r="110" spans="1:65" s="2" customFormat="1" ht="11.25">
      <c r="A110" s="34"/>
      <c r="B110" s="35"/>
      <c r="C110" s="36"/>
      <c r="D110" s="191" t="s">
        <v>186</v>
      </c>
      <c r="E110" s="36"/>
      <c r="F110" s="192" t="s">
        <v>655</v>
      </c>
      <c r="G110" s="36"/>
      <c r="H110" s="36"/>
      <c r="I110" s="193"/>
      <c r="J110" s="36"/>
      <c r="K110" s="36"/>
      <c r="L110" s="39"/>
      <c r="M110" s="229"/>
      <c r="N110" s="230"/>
      <c r="O110" s="231"/>
      <c r="P110" s="231"/>
      <c r="Q110" s="231"/>
      <c r="R110" s="231"/>
      <c r="S110" s="231"/>
      <c r="T110" s="232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186</v>
      </c>
      <c r="AU110" s="17" t="s">
        <v>81</v>
      </c>
    </row>
    <row r="111" spans="1:65" s="2" customFormat="1" ht="6.95" customHeight="1">
      <c r="A111" s="34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39"/>
      <c r="M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</sheetData>
  <sheetProtection algorithmName="SHA-512" hashValue="8e1PTobzV1R/Tbq7CDFEAL01uVifvsJULK0HzDSEFg5pBFAyN1SIVptZdU7b+QgBhCWHsOF3fMFsdSa/9U5UNw==" saltValue="06+dA1V+GV4Jk2NzQmI7en9RujMiPcotvXYY3p7jLJeg0F4M1EMWtQgoh7guCXWFuBVDX4qjTCKqUaHOrvlFtQ==" spinCount="100000" sheet="1" objects="1" scenarios="1" formatColumns="0" formatRows="0" autoFilter="0"/>
  <autoFilter ref="C87:K110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8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131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144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2" t="str">
        <f>'Rekapitulace zakázky'!K6</f>
        <v>Oprava mostních objektů trati Rynoltice - Křižany</v>
      </c>
      <c r="F7" s="363"/>
      <c r="G7" s="363"/>
      <c r="H7" s="363"/>
      <c r="L7" s="20"/>
    </row>
    <row r="8" spans="1:46" s="1" customFormat="1" ht="12" customHeight="1">
      <c r="B8" s="20"/>
      <c r="D8" s="112" t="s">
        <v>145</v>
      </c>
      <c r="L8" s="20"/>
    </row>
    <row r="9" spans="1:46" s="2" customFormat="1" ht="16.5" customHeight="1">
      <c r="A9" s="34"/>
      <c r="B9" s="39"/>
      <c r="C9" s="34"/>
      <c r="D9" s="34"/>
      <c r="E9" s="362" t="s">
        <v>1137</v>
      </c>
      <c r="F9" s="364"/>
      <c r="G9" s="364"/>
      <c r="H9" s="36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147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5" t="s">
        <v>1138</v>
      </c>
      <c r="F11" s="364"/>
      <c r="G11" s="364"/>
      <c r="H11" s="36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989</v>
      </c>
      <c r="G14" s="34"/>
      <c r="H14" s="34"/>
      <c r="I14" s="112" t="s">
        <v>23</v>
      </c>
      <c r="J14" s="114" t="str">
        <f>'Rekapitulace zakázky'!AN8</f>
        <v>4. 8. 2020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30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31</v>
      </c>
      <c r="E19" s="34"/>
      <c r="F19" s="34"/>
      <c r="G19" s="34"/>
      <c r="H19" s="34"/>
      <c r="I19" s="112" t="s">
        <v>26</v>
      </c>
      <c r="J19" s="30" t="str">
        <f>'Rekapitulace zakázky'!AN13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6" t="str">
        <f>'Rekapitulace zakázky'!E14</f>
        <v>Vyplň údaj</v>
      </c>
      <c r="F20" s="367"/>
      <c r="G20" s="367"/>
      <c r="H20" s="367"/>
      <c r="I20" s="112" t="s">
        <v>29</v>
      </c>
      <c r="J20" s="30" t="str">
        <f>'Rekapitulace zakázky'!AN14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33</v>
      </c>
      <c r="E22" s="34"/>
      <c r="F22" s="34"/>
      <c r="G22" s="34"/>
      <c r="H22" s="34"/>
      <c r="I22" s="112" t="s">
        <v>26</v>
      </c>
      <c r="J22" s="103" t="str">
        <f>IF('Rekapitulace zakázky'!AN16="","",'Rekapitulace zakázky'!AN16)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zakázky'!E17="","",'Rekapitulace zakázky'!E17)</f>
        <v xml:space="preserve"> </v>
      </c>
      <c r="F23" s="34"/>
      <c r="G23" s="34"/>
      <c r="H23" s="34"/>
      <c r="I23" s="112" t="s">
        <v>29</v>
      </c>
      <c r="J23" s="103" t="str">
        <f>IF('Rekapitulace zakázky'!AN17="","",'Rekapitulace zakázky'!AN17)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35</v>
      </c>
      <c r="E25" s="34"/>
      <c r="F25" s="34"/>
      <c r="G25" s="34"/>
      <c r="H25" s="34"/>
      <c r="I25" s="112" t="s">
        <v>26</v>
      </c>
      <c r="J25" s="103" t="str">
        <f>IF('Rekapitulace zakázky'!AN19="","",'Rekapitulace zakázky'!AN19)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zakázky'!E20="","",'Rekapitulace zakázky'!E20)</f>
        <v xml:space="preserve"> </v>
      </c>
      <c r="F26" s="34"/>
      <c r="G26" s="34"/>
      <c r="H26" s="34"/>
      <c r="I26" s="112" t="s">
        <v>29</v>
      </c>
      <c r="J26" s="103" t="str">
        <f>IF('Rekapitulace zakázky'!AN20="","",'Rekapitulace zakázky'!AN20)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36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8" t="s">
        <v>19</v>
      </c>
      <c r="F29" s="368"/>
      <c r="G29" s="368"/>
      <c r="H29" s="36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38</v>
      </c>
      <c r="E32" s="34"/>
      <c r="F32" s="34"/>
      <c r="G32" s="34"/>
      <c r="H32" s="34"/>
      <c r="I32" s="34"/>
      <c r="J32" s="120">
        <f>ROUND(J92,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40</v>
      </c>
      <c r="G34" s="34"/>
      <c r="H34" s="34"/>
      <c r="I34" s="121" t="s">
        <v>39</v>
      </c>
      <c r="J34" s="121" t="s">
        <v>41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42</v>
      </c>
      <c r="E35" s="112" t="s">
        <v>43</v>
      </c>
      <c r="F35" s="123">
        <f>ROUND((SUM(BE92:BE367)),  2)</f>
        <v>0</v>
      </c>
      <c r="G35" s="34"/>
      <c r="H35" s="34"/>
      <c r="I35" s="124">
        <v>0.21</v>
      </c>
      <c r="J35" s="123">
        <f>ROUND(((SUM(BE92:BE367))*I35),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44</v>
      </c>
      <c r="F36" s="123">
        <f>ROUND((SUM(BF92:BF367)),  2)</f>
        <v>0</v>
      </c>
      <c r="G36" s="34"/>
      <c r="H36" s="34"/>
      <c r="I36" s="124">
        <v>0.15</v>
      </c>
      <c r="J36" s="123">
        <f>ROUND(((SUM(BF92:BF367))*I36),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ROUND((SUM(BG92:BG367)),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46</v>
      </c>
      <c r="F38" s="123">
        <f>ROUND((SUM(BH92:BH367)),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47</v>
      </c>
      <c r="F39" s="123">
        <f>ROUND((SUM(BI92:BI367)),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150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9" t="str">
        <f>E7</f>
        <v>Oprava mostních objektů trati Rynoltice - Křižany</v>
      </c>
      <c r="F50" s="370"/>
      <c r="G50" s="370"/>
      <c r="H50" s="37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9" t="s">
        <v>1137</v>
      </c>
      <c r="F52" s="371"/>
      <c r="G52" s="371"/>
      <c r="H52" s="37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147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3" t="str">
        <f>E11</f>
        <v>2020/08/06.1/LIB - SO 06 -  M 125,856 stavební část</v>
      </c>
      <c r="F54" s="371"/>
      <c r="G54" s="371"/>
      <c r="H54" s="37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Zdislava</v>
      </c>
      <c r="G56" s="36"/>
      <c r="H56" s="36"/>
      <c r="I56" s="29" t="s">
        <v>23</v>
      </c>
      <c r="J56" s="59" t="str">
        <f>IF(J14="","",J14)</f>
        <v>4. 8. 2020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6"/>
      <c r="E58" s="36"/>
      <c r="F58" s="27" t="str">
        <f>E17</f>
        <v>Správa železnic, OŘ Hradec Králové</v>
      </c>
      <c r="G58" s="36"/>
      <c r="H58" s="36"/>
      <c r="I58" s="29" t="s">
        <v>33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29" t="s">
        <v>35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151</v>
      </c>
      <c r="D61" s="137"/>
      <c r="E61" s="137"/>
      <c r="F61" s="137"/>
      <c r="G61" s="137"/>
      <c r="H61" s="137"/>
      <c r="I61" s="137"/>
      <c r="J61" s="138" t="s">
        <v>152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70</v>
      </c>
      <c r="D63" s="36"/>
      <c r="E63" s="36"/>
      <c r="F63" s="36"/>
      <c r="G63" s="36"/>
      <c r="H63" s="36"/>
      <c r="I63" s="36"/>
      <c r="J63" s="77">
        <f>J92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153</v>
      </c>
    </row>
    <row r="64" spans="1:47" s="9" customFormat="1" ht="24.95" customHeight="1">
      <c r="B64" s="140"/>
      <c r="C64" s="141"/>
      <c r="D64" s="142" t="s">
        <v>154</v>
      </c>
      <c r="E64" s="143"/>
      <c r="F64" s="143"/>
      <c r="G64" s="143"/>
      <c r="H64" s="143"/>
      <c r="I64" s="143"/>
      <c r="J64" s="144">
        <f>J93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155</v>
      </c>
      <c r="E65" s="148"/>
      <c r="F65" s="148"/>
      <c r="G65" s="148"/>
      <c r="H65" s="148"/>
      <c r="I65" s="148"/>
      <c r="J65" s="149">
        <f>J94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157</v>
      </c>
      <c r="E66" s="148"/>
      <c r="F66" s="148"/>
      <c r="G66" s="148"/>
      <c r="H66" s="148"/>
      <c r="I66" s="148"/>
      <c r="J66" s="149">
        <f>J131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158</v>
      </c>
      <c r="E67" s="148"/>
      <c r="F67" s="148"/>
      <c r="G67" s="148"/>
      <c r="H67" s="148"/>
      <c r="I67" s="148"/>
      <c r="J67" s="149">
        <f>J165</f>
        <v>0</v>
      </c>
      <c r="K67" s="97"/>
      <c r="L67" s="150"/>
    </row>
    <row r="68" spans="1:31" s="10" customFormat="1" ht="19.899999999999999" customHeight="1">
      <c r="B68" s="146"/>
      <c r="C68" s="97"/>
      <c r="D68" s="147" t="s">
        <v>1139</v>
      </c>
      <c r="E68" s="148"/>
      <c r="F68" s="148"/>
      <c r="G68" s="148"/>
      <c r="H68" s="148"/>
      <c r="I68" s="148"/>
      <c r="J68" s="149">
        <f>J175</f>
        <v>0</v>
      </c>
      <c r="K68" s="97"/>
      <c r="L68" s="150"/>
    </row>
    <row r="69" spans="1:31" s="10" customFormat="1" ht="19.899999999999999" customHeight="1">
      <c r="B69" s="146"/>
      <c r="C69" s="97"/>
      <c r="D69" s="147" t="s">
        <v>160</v>
      </c>
      <c r="E69" s="148"/>
      <c r="F69" s="148"/>
      <c r="G69" s="148"/>
      <c r="H69" s="148"/>
      <c r="I69" s="148"/>
      <c r="J69" s="149">
        <f>J229</f>
        <v>0</v>
      </c>
      <c r="K69" s="97"/>
      <c r="L69" s="150"/>
    </row>
    <row r="70" spans="1:31" s="10" customFormat="1" ht="14.85" customHeight="1">
      <c r="B70" s="146"/>
      <c r="C70" s="97"/>
      <c r="D70" s="147" t="s">
        <v>161</v>
      </c>
      <c r="E70" s="148"/>
      <c r="F70" s="148"/>
      <c r="G70" s="148"/>
      <c r="H70" s="148"/>
      <c r="I70" s="148"/>
      <c r="J70" s="149">
        <f>J346</f>
        <v>0</v>
      </c>
      <c r="K70" s="97"/>
      <c r="L70" s="150"/>
    </row>
    <row r="71" spans="1:31" s="2" customFormat="1" ht="21.7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5" customHeight="1">
      <c r="A76" s="34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3" t="s">
        <v>162</v>
      </c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16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69" t="str">
        <f>E7</f>
        <v>Oprava mostních objektů trati Rynoltice - Křižany</v>
      </c>
      <c r="F80" s="370"/>
      <c r="G80" s="370"/>
      <c r="H80" s="370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" customFormat="1" ht="12" customHeight="1">
      <c r="B81" s="21"/>
      <c r="C81" s="29" t="s">
        <v>145</v>
      </c>
      <c r="D81" s="22"/>
      <c r="E81" s="22"/>
      <c r="F81" s="22"/>
      <c r="G81" s="22"/>
      <c r="H81" s="22"/>
      <c r="I81" s="22"/>
      <c r="J81" s="22"/>
      <c r="K81" s="22"/>
      <c r="L81" s="20"/>
    </row>
    <row r="82" spans="1:65" s="2" customFormat="1" ht="16.5" customHeight="1">
      <c r="A82" s="34"/>
      <c r="B82" s="35"/>
      <c r="C82" s="36"/>
      <c r="D82" s="36"/>
      <c r="E82" s="369" t="s">
        <v>1137</v>
      </c>
      <c r="F82" s="371"/>
      <c r="G82" s="371"/>
      <c r="H82" s="371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147</v>
      </c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6.5" customHeight="1">
      <c r="A84" s="34"/>
      <c r="B84" s="35"/>
      <c r="C84" s="36"/>
      <c r="D84" s="36"/>
      <c r="E84" s="323" t="str">
        <f>E11</f>
        <v>2020/08/06.1/LIB - SO 06 -  M 125,856 stavební část</v>
      </c>
      <c r="F84" s="371"/>
      <c r="G84" s="371"/>
      <c r="H84" s="371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2" customHeight="1">
      <c r="A86" s="34"/>
      <c r="B86" s="35"/>
      <c r="C86" s="29" t="s">
        <v>21</v>
      </c>
      <c r="D86" s="36"/>
      <c r="E86" s="36"/>
      <c r="F86" s="27" t="str">
        <f>F14</f>
        <v>Zdislava</v>
      </c>
      <c r="G86" s="36"/>
      <c r="H86" s="36"/>
      <c r="I86" s="29" t="s">
        <v>23</v>
      </c>
      <c r="J86" s="59" t="str">
        <f>IF(J14="","",J14)</f>
        <v>4. 8. 2020</v>
      </c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6.9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5.2" customHeight="1">
      <c r="A88" s="34"/>
      <c r="B88" s="35"/>
      <c r="C88" s="29" t="s">
        <v>25</v>
      </c>
      <c r="D88" s="36"/>
      <c r="E88" s="36"/>
      <c r="F88" s="27" t="str">
        <f>E17</f>
        <v>Správa železnic, OŘ Hradec Králové</v>
      </c>
      <c r="G88" s="36"/>
      <c r="H88" s="36"/>
      <c r="I88" s="29" t="s">
        <v>33</v>
      </c>
      <c r="J88" s="32" t="str">
        <f>E23</f>
        <v xml:space="preserve"> </v>
      </c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5.2" customHeight="1">
      <c r="A89" s="34"/>
      <c r="B89" s="35"/>
      <c r="C89" s="29" t="s">
        <v>31</v>
      </c>
      <c r="D89" s="36"/>
      <c r="E89" s="36"/>
      <c r="F89" s="27" t="str">
        <f>IF(E20="","",E20)</f>
        <v>Vyplň údaj</v>
      </c>
      <c r="G89" s="36"/>
      <c r="H89" s="36"/>
      <c r="I89" s="29" t="s">
        <v>35</v>
      </c>
      <c r="J89" s="32" t="str">
        <f>E26</f>
        <v xml:space="preserve"> </v>
      </c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2" customFormat="1" ht="10.3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5" s="11" customFormat="1" ht="29.25" customHeight="1">
      <c r="A91" s="151"/>
      <c r="B91" s="152"/>
      <c r="C91" s="153" t="s">
        <v>163</v>
      </c>
      <c r="D91" s="154" t="s">
        <v>57</v>
      </c>
      <c r="E91" s="154" t="s">
        <v>53</v>
      </c>
      <c r="F91" s="154" t="s">
        <v>54</v>
      </c>
      <c r="G91" s="154" t="s">
        <v>164</v>
      </c>
      <c r="H91" s="154" t="s">
        <v>165</v>
      </c>
      <c r="I91" s="154" t="s">
        <v>166</v>
      </c>
      <c r="J91" s="154" t="s">
        <v>152</v>
      </c>
      <c r="K91" s="155" t="s">
        <v>167</v>
      </c>
      <c r="L91" s="156"/>
      <c r="M91" s="68" t="s">
        <v>19</v>
      </c>
      <c r="N91" s="69" t="s">
        <v>42</v>
      </c>
      <c r="O91" s="69" t="s">
        <v>168</v>
      </c>
      <c r="P91" s="69" t="s">
        <v>169</v>
      </c>
      <c r="Q91" s="69" t="s">
        <v>170</v>
      </c>
      <c r="R91" s="69" t="s">
        <v>171</v>
      </c>
      <c r="S91" s="69" t="s">
        <v>172</v>
      </c>
      <c r="T91" s="70" t="s">
        <v>173</v>
      </c>
      <c r="U91" s="151"/>
      <c r="V91" s="151"/>
      <c r="W91" s="151"/>
      <c r="X91" s="151"/>
      <c r="Y91" s="151"/>
      <c r="Z91" s="151"/>
      <c r="AA91" s="151"/>
      <c r="AB91" s="151"/>
      <c r="AC91" s="151"/>
      <c r="AD91" s="151"/>
      <c r="AE91" s="151"/>
    </row>
    <row r="92" spans="1:65" s="2" customFormat="1" ht="22.9" customHeight="1">
      <c r="A92" s="34"/>
      <c r="B92" s="35"/>
      <c r="C92" s="75" t="s">
        <v>174</v>
      </c>
      <c r="D92" s="36"/>
      <c r="E92" s="36"/>
      <c r="F92" s="36"/>
      <c r="G92" s="36"/>
      <c r="H92" s="36"/>
      <c r="I92" s="36"/>
      <c r="J92" s="157">
        <f>BK92</f>
        <v>0</v>
      </c>
      <c r="K92" s="36"/>
      <c r="L92" s="39"/>
      <c r="M92" s="71"/>
      <c r="N92" s="158"/>
      <c r="O92" s="72"/>
      <c r="P92" s="159">
        <f>P93</f>
        <v>0</v>
      </c>
      <c r="Q92" s="72"/>
      <c r="R92" s="159">
        <f>R93</f>
        <v>170.7948082776407</v>
      </c>
      <c r="S92" s="72"/>
      <c r="T92" s="160">
        <f>T93</f>
        <v>96.613390300000006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71</v>
      </c>
      <c r="AU92" s="17" t="s">
        <v>153</v>
      </c>
      <c r="BK92" s="161">
        <f>BK93</f>
        <v>0</v>
      </c>
    </row>
    <row r="93" spans="1:65" s="12" customFormat="1" ht="25.9" customHeight="1">
      <c r="B93" s="162"/>
      <c r="C93" s="163"/>
      <c r="D93" s="164" t="s">
        <v>71</v>
      </c>
      <c r="E93" s="165" t="s">
        <v>175</v>
      </c>
      <c r="F93" s="165" t="s">
        <v>176</v>
      </c>
      <c r="G93" s="163"/>
      <c r="H93" s="163"/>
      <c r="I93" s="166"/>
      <c r="J93" s="167">
        <f>BK93</f>
        <v>0</v>
      </c>
      <c r="K93" s="163"/>
      <c r="L93" s="168"/>
      <c r="M93" s="169"/>
      <c r="N93" s="170"/>
      <c r="O93" s="170"/>
      <c r="P93" s="171">
        <f>P94+P131+P165+P175+P229</f>
        <v>0</v>
      </c>
      <c r="Q93" s="170"/>
      <c r="R93" s="171">
        <f>R94+R131+R165+R175+R229</f>
        <v>170.7948082776407</v>
      </c>
      <c r="S93" s="170"/>
      <c r="T93" s="172">
        <f>T94+T131+T165+T175+T229</f>
        <v>96.613390300000006</v>
      </c>
      <c r="AR93" s="173" t="s">
        <v>79</v>
      </c>
      <c r="AT93" s="174" t="s">
        <v>71</v>
      </c>
      <c r="AU93" s="174" t="s">
        <v>72</v>
      </c>
      <c r="AY93" s="173" t="s">
        <v>177</v>
      </c>
      <c r="BK93" s="175">
        <f>BK94+BK131+BK165+BK175+BK229</f>
        <v>0</v>
      </c>
    </row>
    <row r="94" spans="1:65" s="12" customFormat="1" ht="22.9" customHeight="1">
      <c r="B94" s="162"/>
      <c r="C94" s="163"/>
      <c r="D94" s="164" t="s">
        <v>71</v>
      </c>
      <c r="E94" s="176" t="s">
        <v>79</v>
      </c>
      <c r="F94" s="176" t="s">
        <v>178</v>
      </c>
      <c r="G94" s="163"/>
      <c r="H94" s="163"/>
      <c r="I94" s="166"/>
      <c r="J94" s="177">
        <f>BK94</f>
        <v>0</v>
      </c>
      <c r="K94" s="163"/>
      <c r="L94" s="168"/>
      <c r="M94" s="169"/>
      <c r="N94" s="170"/>
      <c r="O94" s="170"/>
      <c r="P94" s="171">
        <f>SUM(P95:P130)</f>
        <v>0</v>
      </c>
      <c r="Q94" s="170"/>
      <c r="R94" s="171">
        <f>SUM(R95:R130)</f>
        <v>0.23778132599999999</v>
      </c>
      <c r="S94" s="170"/>
      <c r="T94" s="172">
        <f>SUM(T95:T130)</f>
        <v>0</v>
      </c>
      <c r="AR94" s="173" t="s">
        <v>79</v>
      </c>
      <c r="AT94" s="174" t="s">
        <v>71</v>
      </c>
      <c r="AU94" s="174" t="s">
        <v>79</v>
      </c>
      <c r="AY94" s="173" t="s">
        <v>177</v>
      </c>
      <c r="BK94" s="175">
        <f>SUM(BK95:BK130)</f>
        <v>0</v>
      </c>
    </row>
    <row r="95" spans="1:65" s="2" customFormat="1" ht="24.2" customHeight="1">
      <c r="A95" s="34"/>
      <c r="B95" s="35"/>
      <c r="C95" s="178" t="s">
        <v>79</v>
      </c>
      <c r="D95" s="178" t="s">
        <v>179</v>
      </c>
      <c r="E95" s="179" t="s">
        <v>180</v>
      </c>
      <c r="F95" s="180" t="s">
        <v>181</v>
      </c>
      <c r="G95" s="181" t="s">
        <v>182</v>
      </c>
      <c r="H95" s="182">
        <v>100</v>
      </c>
      <c r="I95" s="183"/>
      <c r="J95" s="184">
        <f>ROUND(I95*H95,2)</f>
        <v>0</v>
      </c>
      <c r="K95" s="180" t="s">
        <v>183</v>
      </c>
      <c r="L95" s="39"/>
      <c r="M95" s="185" t="s">
        <v>19</v>
      </c>
      <c r="N95" s="186" t="s">
        <v>43</v>
      </c>
      <c r="O95" s="64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184</v>
      </c>
      <c r="AT95" s="189" t="s">
        <v>179</v>
      </c>
      <c r="AU95" s="189" t="s">
        <v>81</v>
      </c>
      <c r="AY95" s="17" t="s">
        <v>177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7" t="s">
        <v>79</v>
      </c>
      <c r="BK95" s="190">
        <f>ROUND(I95*H95,2)</f>
        <v>0</v>
      </c>
      <c r="BL95" s="17" t="s">
        <v>184</v>
      </c>
      <c r="BM95" s="189" t="s">
        <v>1140</v>
      </c>
    </row>
    <row r="96" spans="1:65" s="2" customFormat="1" ht="29.25">
      <c r="A96" s="34"/>
      <c r="B96" s="35"/>
      <c r="C96" s="36"/>
      <c r="D96" s="191" t="s">
        <v>186</v>
      </c>
      <c r="E96" s="36"/>
      <c r="F96" s="192" t="s">
        <v>187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186</v>
      </c>
      <c r="AU96" s="17" t="s">
        <v>81</v>
      </c>
    </row>
    <row r="97" spans="1:65" s="2" customFormat="1" ht="126.75">
      <c r="A97" s="34"/>
      <c r="B97" s="35"/>
      <c r="C97" s="36"/>
      <c r="D97" s="191" t="s">
        <v>188</v>
      </c>
      <c r="E97" s="36"/>
      <c r="F97" s="196" t="s">
        <v>189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188</v>
      </c>
      <c r="AU97" s="17" t="s">
        <v>81</v>
      </c>
    </row>
    <row r="98" spans="1:65" s="2" customFormat="1" ht="24.2" customHeight="1">
      <c r="A98" s="34"/>
      <c r="B98" s="35"/>
      <c r="C98" s="178" t="s">
        <v>81</v>
      </c>
      <c r="D98" s="178" t="s">
        <v>179</v>
      </c>
      <c r="E98" s="179" t="s">
        <v>190</v>
      </c>
      <c r="F98" s="180" t="s">
        <v>191</v>
      </c>
      <c r="G98" s="181" t="s">
        <v>182</v>
      </c>
      <c r="H98" s="182">
        <v>100</v>
      </c>
      <c r="I98" s="183"/>
      <c r="J98" s="184">
        <f>ROUND(I98*H98,2)</f>
        <v>0</v>
      </c>
      <c r="K98" s="180" t="s">
        <v>183</v>
      </c>
      <c r="L98" s="39"/>
      <c r="M98" s="185" t="s">
        <v>19</v>
      </c>
      <c r="N98" s="186" t="s">
        <v>43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184</v>
      </c>
      <c r="AT98" s="189" t="s">
        <v>179</v>
      </c>
      <c r="AU98" s="189" t="s">
        <v>81</v>
      </c>
      <c r="AY98" s="17" t="s">
        <v>177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79</v>
      </c>
      <c r="BK98" s="190">
        <f>ROUND(I98*H98,2)</f>
        <v>0</v>
      </c>
      <c r="BL98" s="17" t="s">
        <v>184</v>
      </c>
      <c r="BM98" s="189" t="s">
        <v>1141</v>
      </c>
    </row>
    <row r="99" spans="1:65" s="2" customFormat="1" ht="29.25">
      <c r="A99" s="34"/>
      <c r="B99" s="35"/>
      <c r="C99" s="36"/>
      <c r="D99" s="191" t="s">
        <v>186</v>
      </c>
      <c r="E99" s="36"/>
      <c r="F99" s="192" t="s">
        <v>193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186</v>
      </c>
      <c r="AU99" s="17" t="s">
        <v>81</v>
      </c>
    </row>
    <row r="100" spans="1:65" s="2" customFormat="1" ht="126.75">
      <c r="A100" s="34"/>
      <c r="B100" s="35"/>
      <c r="C100" s="36"/>
      <c r="D100" s="191" t="s">
        <v>188</v>
      </c>
      <c r="E100" s="36"/>
      <c r="F100" s="196" t="s">
        <v>189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188</v>
      </c>
      <c r="AU100" s="17" t="s">
        <v>81</v>
      </c>
    </row>
    <row r="101" spans="1:65" s="2" customFormat="1" ht="14.45" customHeight="1">
      <c r="A101" s="34"/>
      <c r="B101" s="35"/>
      <c r="C101" s="178" t="s">
        <v>194</v>
      </c>
      <c r="D101" s="178" t="s">
        <v>179</v>
      </c>
      <c r="E101" s="179" t="s">
        <v>195</v>
      </c>
      <c r="F101" s="180" t="s">
        <v>196</v>
      </c>
      <c r="G101" s="181" t="s">
        <v>182</v>
      </c>
      <c r="H101" s="182">
        <v>200</v>
      </c>
      <c r="I101" s="183"/>
      <c r="J101" s="184">
        <f>ROUND(I101*H101,2)</f>
        <v>0</v>
      </c>
      <c r="K101" s="180" t="s">
        <v>183</v>
      </c>
      <c r="L101" s="39"/>
      <c r="M101" s="185" t="s">
        <v>19</v>
      </c>
      <c r="N101" s="186" t="s">
        <v>43</v>
      </c>
      <c r="O101" s="64"/>
      <c r="P101" s="187">
        <f>O101*H101</f>
        <v>0</v>
      </c>
      <c r="Q101" s="187">
        <v>9.0000000000000006E-5</v>
      </c>
      <c r="R101" s="187">
        <f>Q101*H101</f>
        <v>1.8000000000000002E-2</v>
      </c>
      <c r="S101" s="187">
        <v>0</v>
      </c>
      <c r="T101" s="188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9" t="s">
        <v>184</v>
      </c>
      <c r="AT101" s="189" t="s">
        <v>179</v>
      </c>
      <c r="AU101" s="189" t="s">
        <v>81</v>
      </c>
      <c r="AY101" s="17" t="s">
        <v>177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7" t="s">
        <v>79</v>
      </c>
      <c r="BK101" s="190">
        <f>ROUND(I101*H101,2)</f>
        <v>0</v>
      </c>
      <c r="BL101" s="17" t="s">
        <v>184</v>
      </c>
      <c r="BM101" s="189" t="s">
        <v>1142</v>
      </c>
    </row>
    <row r="102" spans="1:65" s="2" customFormat="1" ht="19.5">
      <c r="A102" s="34"/>
      <c r="B102" s="35"/>
      <c r="C102" s="36"/>
      <c r="D102" s="191" t="s">
        <v>186</v>
      </c>
      <c r="E102" s="36"/>
      <c r="F102" s="192" t="s">
        <v>198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186</v>
      </c>
      <c r="AU102" s="17" t="s">
        <v>81</v>
      </c>
    </row>
    <row r="103" spans="1:65" s="2" customFormat="1" ht="14.45" customHeight="1">
      <c r="A103" s="34"/>
      <c r="B103" s="35"/>
      <c r="C103" s="178" t="s">
        <v>184</v>
      </c>
      <c r="D103" s="178" t="s">
        <v>179</v>
      </c>
      <c r="E103" s="179" t="s">
        <v>718</v>
      </c>
      <c r="F103" s="180" t="s">
        <v>719</v>
      </c>
      <c r="G103" s="181" t="s">
        <v>440</v>
      </c>
      <c r="H103" s="182">
        <v>10</v>
      </c>
      <c r="I103" s="183"/>
      <c r="J103" s="184">
        <f>ROUND(I103*H103,2)</f>
        <v>0</v>
      </c>
      <c r="K103" s="180" t="s">
        <v>183</v>
      </c>
      <c r="L103" s="39"/>
      <c r="M103" s="185" t="s">
        <v>19</v>
      </c>
      <c r="N103" s="186" t="s">
        <v>43</v>
      </c>
      <c r="O103" s="64"/>
      <c r="P103" s="187">
        <f>O103*H103</f>
        <v>0</v>
      </c>
      <c r="Q103" s="187">
        <v>2.19291816E-2</v>
      </c>
      <c r="R103" s="187">
        <f>Q103*H103</f>
        <v>0.219291816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184</v>
      </c>
      <c r="AT103" s="189" t="s">
        <v>179</v>
      </c>
      <c r="AU103" s="189" t="s">
        <v>81</v>
      </c>
      <c r="AY103" s="17" t="s">
        <v>177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7" t="s">
        <v>79</v>
      </c>
      <c r="BK103" s="190">
        <f>ROUND(I103*H103,2)</f>
        <v>0</v>
      </c>
      <c r="BL103" s="17" t="s">
        <v>184</v>
      </c>
      <c r="BM103" s="189" t="s">
        <v>1143</v>
      </c>
    </row>
    <row r="104" spans="1:65" s="2" customFormat="1" ht="11.25">
      <c r="A104" s="34"/>
      <c r="B104" s="35"/>
      <c r="C104" s="36"/>
      <c r="D104" s="191" t="s">
        <v>186</v>
      </c>
      <c r="E104" s="36"/>
      <c r="F104" s="192" t="s">
        <v>721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186</v>
      </c>
      <c r="AU104" s="17" t="s">
        <v>81</v>
      </c>
    </row>
    <row r="105" spans="1:65" s="2" customFormat="1" ht="195">
      <c r="A105" s="34"/>
      <c r="B105" s="35"/>
      <c r="C105" s="36"/>
      <c r="D105" s="191" t="s">
        <v>188</v>
      </c>
      <c r="E105" s="36"/>
      <c r="F105" s="196" t="s">
        <v>722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188</v>
      </c>
      <c r="AU105" s="17" t="s">
        <v>81</v>
      </c>
    </row>
    <row r="106" spans="1:65" s="2" customFormat="1" ht="24.2" customHeight="1">
      <c r="A106" s="34"/>
      <c r="B106" s="35"/>
      <c r="C106" s="178" t="s">
        <v>207</v>
      </c>
      <c r="D106" s="178" t="s">
        <v>179</v>
      </c>
      <c r="E106" s="179" t="s">
        <v>723</v>
      </c>
      <c r="F106" s="180" t="s">
        <v>724</v>
      </c>
      <c r="G106" s="181" t="s">
        <v>645</v>
      </c>
      <c r="H106" s="182">
        <v>12</v>
      </c>
      <c r="I106" s="183"/>
      <c r="J106" s="184">
        <f>ROUND(I106*H106,2)</f>
        <v>0</v>
      </c>
      <c r="K106" s="180" t="s">
        <v>183</v>
      </c>
      <c r="L106" s="39"/>
      <c r="M106" s="185" t="s">
        <v>19</v>
      </c>
      <c r="N106" s="186" t="s">
        <v>43</v>
      </c>
      <c r="O106" s="64"/>
      <c r="P106" s="187">
        <f>O106*H106</f>
        <v>0</v>
      </c>
      <c r="Q106" s="187">
        <v>4.0792499999999999E-5</v>
      </c>
      <c r="R106" s="187">
        <f>Q106*H106</f>
        <v>4.8950999999999997E-4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184</v>
      </c>
      <c r="AT106" s="189" t="s">
        <v>179</v>
      </c>
      <c r="AU106" s="189" t="s">
        <v>81</v>
      </c>
      <c r="AY106" s="17" t="s">
        <v>177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79</v>
      </c>
      <c r="BK106" s="190">
        <f>ROUND(I106*H106,2)</f>
        <v>0</v>
      </c>
      <c r="BL106" s="17" t="s">
        <v>184</v>
      </c>
      <c r="BM106" s="189" t="s">
        <v>1144</v>
      </c>
    </row>
    <row r="107" spans="1:65" s="2" customFormat="1" ht="19.5">
      <c r="A107" s="34"/>
      <c r="B107" s="35"/>
      <c r="C107" s="36"/>
      <c r="D107" s="191" t="s">
        <v>186</v>
      </c>
      <c r="E107" s="36"/>
      <c r="F107" s="192" t="s">
        <v>726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186</v>
      </c>
      <c r="AU107" s="17" t="s">
        <v>81</v>
      </c>
    </row>
    <row r="108" spans="1:65" s="2" customFormat="1" ht="302.25">
      <c r="A108" s="34"/>
      <c r="B108" s="35"/>
      <c r="C108" s="36"/>
      <c r="D108" s="191" t="s">
        <v>188</v>
      </c>
      <c r="E108" s="36"/>
      <c r="F108" s="196" t="s">
        <v>727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188</v>
      </c>
      <c r="AU108" s="17" t="s">
        <v>81</v>
      </c>
    </row>
    <row r="109" spans="1:65" s="2" customFormat="1" ht="14.45" customHeight="1">
      <c r="A109" s="34"/>
      <c r="B109" s="35"/>
      <c r="C109" s="178" t="s">
        <v>218</v>
      </c>
      <c r="D109" s="178" t="s">
        <v>179</v>
      </c>
      <c r="E109" s="179" t="s">
        <v>738</v>
      </c>
      <c r="F109" s="180" t="s">
        <v>739</v>
      </c>
      <c r="G109" s="181" t="s">
        <v>210</v>
      </c>
      <c r="H109" s="182">
        <v>2</v>
      </c>
      <c r="I109" s="183"/>
      <c r="J109" s="184">
        <f>ROUND(I109*H109,2)</f>
        <v>0</v>
      </c>
      <c r="K109" s="180" t="s">
        <v>183</v>
      </c>
      <c r="L109" s="39"/>
      <c r="M109" s="185" t="s">
        <v>19</v>
      </c>
      <c r="N109" s="186" t="s">
        <v>43</v>
      </c>
      <c r="O109" s="64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184</v>
      </c>
      <c r="AT109" s="189" t="s">
        <v>179</v>
      </c>
      <c r="AU109" s="189" t="s">
        <v>81</v>
      </c>
      <c r="AY109" s="17" t="s">
        <v>177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7" t="s">
        <v>79</v>
      </c>
      <c r="BK109" s="190">
        <f>ROUND(I109*H109,2)</f>
        <v>0</v>
      </c>
      <c r="BL109" s="17" t="s">
        <v>184</v>
      </c>
      <c r="BM109" s="189" t="s">
        <v>1145</v>
      </c>
    </row>
    <row r="110" spans="1:65" s="2" customFormat="1" ht="29.25">
      <c r="A110" s="34"/>
      <c r="B110" s="35"/>
      <c r="C110" s="36"/>
      <c r="D110" s="191" t="s">
        <v>186</v>
      </c>
      <c r="E110" s="36"/>
      <c r="F110" s="192" t="s">
        <v>741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186</v>
      </c>
      <c r="AU110" s="17" t="s">
        <v>81</v>
      </c>
    </row>
    <row r="111" spans="1:65" s="2" customFormat="1" ht="78">
      <c r="A111" s="34"/>
      <c r="B111" s="35"/>
      <c r="C111" s="36"/>
      <c r="D111" s="191" t="s">
        <v>188</v>
      </c>
      <c r="E111" s="36"/>
      <c r="F111" s="196" t="s">
        <v>742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188</v>
      </c>
      <c r="AU111" s="17" t="s">
        <v>81</v>
      </c>
    </row>
    <row r="112" spans="1:65" s="2" customFormat="1" ht="19.5">
      <c r="A112" s="34"/>
      <c r="B112" s="35"/>
      <c r="C112" s="36"/>
      <c r="D112" s="191" t="s">
        <v>205</v>
      </c>
      <c r="E112" s="36"/>
      <c r="F112" s="196" t="s">
        <v>743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205</v>
      </c>
      <c r="AU112" s="17" t="s">
        <v>81</v>
      </c>
    </row>
    <row r="113" spans="1:65" s="2" customFormat="1" ht="24.2" customHeight="1">
      <c r="A113" s="34"/>
      <c r="B113" s="35"/>
      <c r="C113" s="178" t="s">
        <v>223</v>
      </c>
      <c r="D113" s="178" t="s">
        <v>179</v>
      </c>
      <c r="E113" s="179" t="s">
        <v>744</v>
      </c>
      <c r="F113" s="180" t="s">
        <v>745</v>
      </c>
      <c r="G113" s="181" t="s">
        <v>210</v>
      </c>
      <c r="H113" s="182">
        <v>2</v>
      </c>
      <c r="I113" s="183"/>
      <c r="J113" s="184">
        <f>ROUND(I113*H113,2)</f>
        <v>0</v>
      </c>
      <c r="K113" s="180" t="s">
        <v>183</v>
      </c>
      <c r="L113" s="39"/>
      <c r="M113" s="185" t="s">
        <v>19</v>
      </c>
      <c r="N113" s="186" t="s">
        <v>43</v>
      </c>
      <c r="O113" s="64"/>
      <c r="P113" s="187">
        <f>O113*H113</f>
        <v>0</v>
      </c>
      <c r="Q113" s="187">
        <v>0</v>
      </c>
      <c r="R113" s="187">
        <f>Q113*H113</f>
        <v>0</v>
      </c>
      <c r="S113" s="187">
        <v>0</v>
      </c>
      <c r="T113" s="188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9" t="s">
        <v>184</v>
      </c>
      <c r="AT113" s="189" t="s">
        <v>179</v>
      </c>
      <c r="AU113" s="189" t="s">
        <v>81</v>
      </c>
      <c r="AY113" s="17" t="s">
        <v>177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7" t="s">
        <v>79</v>
      </c>
      <c r="BK113" s="190">
        <f>ROUND(I113*H113,2)</f>
        <v>0</v>
      </c>
      <c r="BL113" s="17" t="s">
        <v>184</v>
      </c>
      <c r="BM113" s="189" t="s">
        <v>1146</v>
      </c>
    </row>
    <row r="114" spans="1:65" s="2" customFormat="1" ht="29.25">
      <c r="A114" s="34"/>
      <c r="B114" s="35"/>
      <c r="C114" s="36"/>
      <c r="D114" s="191" t="s">
        <v>186</v>
      </c>
      <c r="E114" s="36"/>
      <c r="F114" s="192" t="s">
        <v>747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186</v>
      </c>
      <c r="AU114" s="17" t="s">
        <v>81</v>
      </c>
    </row>
    <row r="115" spans="1:65" s="2" customFormat="1" ht="78">
      <c r="A115" s="34"/>
      <c r="B115" s="35"/>
      <c r="C115" s="36"/>
      <c r="D115" s="191" t="s">
        <v>188</v>
      </c>
      <c r="E115" s="36"/>
      <c r="F115" s="196" t="s">
        <v>742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188</v>
      </c>
      <c r="AU115" s="17" t="s">
        <v>81</v>
      </c>
    </row>
    <row r="116" spans="1:65" s="2" customFormat="1" ht="24.2" customHeight="1">
      <c r="A116" s="34"/>
      <c r="B116" s="35"/>
      <c r="C116" s="178" t="s">
        <v>229</v>
      </c>
      <c r="D116" s="178" t="s">
        <v>179</v>
      </c>
      <c r="E116" s="179" t="s">
        <v>208</v>
      </c>
      <c r="F116" s="180" t="s">
        <v>209</v>
      </c>
      <c r="G116" s="181" t="s">
        <v>210</v>
      </c>
      <c r="H116" s="182">
        <v>1.25</v>
      </c>
      <c r="I116" s="183"/>
      <c r="J116" s="184">
        <f>ROUND(I116*H116,2)</f>
        <v>0</v>
      </c>
      <c r="K116" s="180" t="s">
        <v>183</v>
      </c>
      <c r="L116" s="39"/>
      <c r="M116" s="185" t="s">
        <v>19</v>
      </c>
      <c r="N116" s="186" t="s">
        <v>43</v>
      </c>
      <c r="O116" s="64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9" t="s">
        <v>184</v>
      </c>
      <c r="AT116" s="189" t="s">
        <v>179</v>
      </c>
      <c r="AU116" s="189" t="s">
        <v>81</v>
      </c>
      <c r="AY116" s="17" t="s">
        <v>177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7" t="s">
        <v>79</v>
      </c>
      <c r="BK116" s="190">
        <f>ROUND(I116*H116,2)</f>
        <v>0</v>
      </c>
      <c r="BL116" s="17" t="s">
        <v>184</v>
      </c>
      <c r="BM116" s="189" t="s">
        <v>1147</v>
      </c>
    </row>
    <row r="117" spans="1:65" s="2" customFormat="1" ht="29.25">
      <c r="A117" s="34"/>
      <c r="B117" s="35"/>
      <c r="C117" s="36"/>
      <c r="D117" s="191" t="s">
        <v>186</v>
      </c>
      <c r="E117" s="36"/>
      <c r="F117" s="192" t="s">
        <v>212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186</v>
      </c>
      <c r="AU117" s="17" t="s">
        <v>81</v>
      </c>
    </row>
    <row r="118" spans="1:65" s="2" customFormat="1" ht="48.75">
      <c r="A118" s="34"/>
      <c r="B118" s="35"/>
      <c r="C118" s="36"/>
      <c r="D118" s="191" t="s">
        <v>188</v>
      </c>
      <c r="E118" s="36"/>
      <c r="F118" s="196" t="s">
        <v>213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188</v>
      </c>
      <c r="AU118" s="17" t="s">
        <v>81</v>
      </c>
    </row>
    <row r="119" spans="1:65" s="2" customFormat="1" ht="19.5">
      <c r="A119" s="34"/>
      <c r="B119" s="35"/>
      <c r="C119" s="36"/>
      <c r="D119" s="191" t="s">
        <v>205</v>
      </c>
      <c r="E119" s="36"/>
      <c r="F119" s="196" t="s">
        <v>1148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205</v>
      </c>
      <c r="AU119" s="17" t="s">
        <v>81</v>
      </c>
    </row>
    <row r="120" spans="1:65" s="13" customFormat="1" ht="11.25">
      <c r="B120" s="197"/>
      <c r="C120" s="198"/>
      <c r="D120" s="191" t="s">
        <v>214</v>
      </c>
      <c r="E120" s="199" t="s">
        <v>19</v>
      </c>
      <c r="F120" s="200" t="s">
        <v>1149</v>
      </c>
      <c r="G120" s="198"/>
      <c r="H120" s="201">
        <v>1.25</v>
      </c>
      <c r="I120" s="202"/>
      <c r="J120" s="198"/>
      <c r="K120" s="198"/>
      <c r="L120" s="203"/>
      <c r="M120" s="204"/>
      <c r="N120" s="205"/>
      <c r="O120" s="205"/>
      <c r="P120" s="205"/>
      <c r="Q120" s="205"/>
      <c r="R120" s="205"/>
      <c r="S120" s="205"/>
      <c r="T120" s="206"/>
      <c r="AT120" s="207" t="s">
        <v>214</v>
      </c>
      <c r="AU120" s="207" t="s">
        <v>81</v>
      </c>
      <c r="AV120" s="13" t="s">
        <v>81</v>
      </c>
      <c r="AW120" s="13" t="s">
        <v>34</v>
      </c>
      <c r="AX120" s="13" t="s">
        <v>72</v>
      </c>
      <c r="AY120" s="207" t="s">
        <v>177</v>
      </c>
    </row>
    <row r="121" spans="1:65" s="14" customFormat="1" ht="11.25">
      <c r="B121" s="208"/>
      <c r="C121" s="209"/>
      <c r="D121" s="191" t="s">
        <v>214</v>
      </c>
      <c r="E121" s="210" t="s">
        <v>19</v>
      </c>
      <c r="F121" s="211" t="s">
        <v>217</v>
      </c>
      <c r="G121" s="209"/>
      <c r="H121" s="212">
        <v>1.25</v>
      </c>
      <c r="I121" s="213"/>
      <c r="J121" s="209"/>
      <c r="K121" s="209"/>
      <c r="L121" s="214"/>
      <c r="M121" s="215"/>
      <c r="N121" s="216"/>
      <c r="O121" s="216"/>
      <c r="P121" s="216"/>
      <c r="Q121" s="216"/>
      <c r="R121" s="216"/>
      <c r="S121" s="216"/>
      <c r="T121" s="217"/>
      <c r="AT121" s="218" t="s">
        <v>214</v>
      </c>
      <c r="AU121" s="218" t="s">
        <v>81</v>
      </c>
      <c r="AV121" s="14" t="s">
        <v>184</v>
      </c>
      <c r="AW121" s="14" t="s">
        <v>34</v>
      </c>
      <c r="AX121" s="14" t="s">
        <v>79</v>
      </c>
      <c r="AY121" s="218" t="s">
        <v>177</v>
      </c>
    </row>
    <row r="122" spans="1:65" s="2" customFormat="1" ht="24.2" customHeight="1">
      <c r="A122" s="34"/>
      <c r="B122" s="35"/>
      <c r="C122" s="178" t="s">
        <v>236</v>
      </c>
      <c r="D122" s="178" t="s">
        <v>179</v>
      </c>
      <c r="E122" s="179" t="s">
        <v>219</v>
      </c>
      <c r="F122" s="180" t="s">
        <v>220</v>
      </c>
      <c r="G122" s="181" t="s">
        <v>210</v>
      </c>
      <c r="H122" s="182">
        <v>10.5</v>
      </c>
      <c r="I122" s="183"/>
      <c r="J122" s="184">
        <f>ROUND(I122*H122,2)</f>
        <v>0</v>
      </c>
      <c r="K122" s="180" t="s">
        <v>183</v>
      </c>
      <c r="L122" s="39"/>
      <c r="M122" s="185" t="s">
        <v>19</v>
      </c>
      <c r="N122" s="186" t="s">
        <v>43</v>
      </c>
      <c r="O122" s="64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184</v>
      </c>
      <c r="AT122" s="189" t="s">
        <v>179</v>
      </c>
      <c r="AU122" s="189" t="s">
        <v>81</v>
      </c>
      <c r="AY122" s="17" t="s">
        <v>177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7" t="s">
        <v>79</v>
      </c>
      <c r="BK122" s="190">
        <f>ROUND(I122*H122,2)</f>
        <v>0</v>
      </c>
      <c r="BL122" s="17" t="s">
        <v>184</v>
      </c>
      <c r="BM122" s="189" t="s">
        <v>1150</v>
      </c>
    </row>
    <row r="123" spans="1:65" s="2" customFormat="1" ht="39">
      <c r="A123" s="34"/>
      <c r="B123" s="35"/>
      <c r="C123" s="36"/>
      <c r="D123" s="191" t="s">
        <v>186</v>
      </c>
      <c r="E123" s="36"/>
      <c r="F123" s="192" t="s">
        <v>222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186</v>
      </c>
      <c r="AU123" s="17" t="s">
        <v>81</v>
      </c>
    </row>
    <row r="124" spans="1:65" s="2" customFormat="1" ht="19.5">
      <c r="A124" s="34"/>
      <c r="B124" s="35"/>
      <c r="C124" s="36"/>
      <c r="D124" s="191" t="s">
        <v>205</v>
      </c>
      <c r="E124" s="36"/>
      <c r="F124" s="196" t="s">
        <v>1151</v>
      </c>
      <c r="G124" s="36"/>
      <c r="H124" s="36"/>
      <c r="I124" s="193"/>
      <c r="J124" s="36"/>
      <c r="K124" s="36"/>
      <c r="L124" s="39"/>
      <c r="M124" s="194"/>
      <c r="N124" s="195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205</v>
      </c>
      <c r="AU124" s="17" t="s">
        <v>81</v>
      </c>
    </row>
    <row r="125" spans="1:65" s="2" customFormat="1" ht="24.2" customHeight="1">
      <c r="A125" s="34"/>
      <c r="B125" s="35"/>
      <c r="C125" s="178" t="s">
        <v>244</v>
      </c>
      <c r="D125" s="178" t="s">
        <v>179</v>
      </c>
      <c r="E125" s="179" t="s">
        <v>224</v>
      </c>
      <c r="F125" s="180" t="s">
        <v>225</v>
      </c>
      <c r="G125" s="181" t="s">
        <v>182</v>
      </c>
      <c r="H125" s="182">
        <v>50</v>
      </c>
      <c r="I125" s="183"/>
      <c r="J125" s="184">
        <f>ROUND(I125*H125,2)</f>
        <v>0</v>
      </c>
      <c r="K125" s="180" t="s">
        <v>183</v>
      </c>
      <c r="L125" s="39"/>
      <c r="M125" s="185" t="s">
        <v>19</v>
      </c>
      <c r="N125" s="186" t="s">
        <v>43</v>
      </c>
      <c r="O125" s="64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184</v>
      </c>
      <c r="AT125" s="189" t="s">
        <v>179</v>
      </c>
      <c r="AU125" s="189" t="s">
        <v>81</v>
      </c>
      <c r="AY125" s="17" t="s">
        <v>177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7" t="s">
        <v>79</v>
      </c>
      <c r="BK125" s="190">
        <f>ROUND(I125*H125,2)</f>
        <v>0</v>
      </c>
      <c r="BL125" s="17" t="s">
        <v>184</v>
      </c>
      <c r="BM125" s="189" t="s">
        <v>1152</v>
      </c>
    </row>
    <row r="126" spans="1:65" s="2" customFormat="1" ht="19.5">
      <c r="A126" s="34"/>
      <c r="B126" s="35"/>
      <c r="C126" s="36"/>
      <c r="D126" s="191" t="s">
        <v>186</v>
      </c>
      <c r="E126" s="36"/>
      <c r="F126" s="192" t="s">
        <v>227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186</v>
      </c>
      <c r="AU126" s="17" t="s">
        <v>81</v>
      </c>
    </row>
    <row r="127" spans="1:65" s="2" customFormat="1" ht="19.5">
      <c r="A127" s="34"/>
      <c r="B127" s="35"/>
      <c r="C127" s="36"/>
      <c r="D127" s="191" t="s">
        <v>205</v>
      </c>
      <c r="E127" s="36"/>
      <c r="F127" s="196" t="s">
        <v>228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205</v>
      </c>
      <c r="AU127" s="17" t="s">
        <v>81</v>
      </c>
    </row>
    <row r="128" spans="1:65" s="2" customFormat="1" ht="14.45" customHeight="1">
      <c r="A128" s="34"/>
      <c r="B128" s="35"/>
      <c r="C128" s="178" t="s">
        <v>249</v>
      </c>
      <c r="D128" s="178" t="s">
        <v>179</v>
      </c>
      <c r="E128" s="179" t="s">
        <v>230</v>
      </c>
      <c r="F128" s="180" t="s">
        <v>231</v>
      </c>
      <c r="G128" s="181" t="s">
        <v>182</v>
      </c>
      <c r="H128" s="182">
        <v>50</v>
      </c>
      <c r="I128" s="183"/>
      <c r="J128" s="184">
        <f>ROUND(I128*H128,2)</f>
        <v>0</v>
      </c>
      <c r="K128" s="180" t="s">
        <v>183</v>
      </c>
      <c r="L128" s="39"/>
      <c r="M128" s="185" t="s">
        <v>19</v>
      </c>
      <c r="N128" s="186" t="s">
        <v>43</v>
      </c>
      <c r="O128" s="64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9" t="s">
        <v>184</v>
      </c>
      <c r="AT128" s="189" t="s">
        <v>179</v>
      </c>
      <c r="AU128" s="189" t="s">
        <v>81</v>
      </c>
      <c r="AY128" s="17" t="s">
        <v>177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7" t="s">
        <v>79</v>
      </c>
      <c r="BK128" s="190">
        <f>ROUND(I128*H128,2)</f>
        <v>0</v>
      </c>
      <c r="BL128" s="17" t="s">
        <v>184</v>
      </c>
      <c r="BM128" s="189" t="s">
        <v>1153</v>
      </c>
    </row>
    <row r="129" spans="1:65" s="2" customFormat="1" ht="29.25">
      <c r="A129" s="34"/>
      <c r="B129" s="35"/>
      <c r="C129" s="36"/>
      <c r="D129" s="191" t="s">
        <v>186</v>
      </c>
      <c r="E129" s="36"/>
      <c r="F129" s="192" t="s">
        <v>233</v>
      </c>
      <c r="G129" s="36"/>
      <c r="H129" s="36"/>
      <c r="I129" s="193"/>
      <c r="J129" s="36"/>
      <c r="K129" s="36"/>
      <c r="L129" s="39"/>
      <c r="M129" s="194"/>
      <c r="N129" s="195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186</v>
      </c>
      <c r="AU129" s="17" t="s">
        <v>81</v>
      </c>
    </row>
    <row r="130" spans="1:65" s="2" customFormat="1" ht="68.25">
      <c r="A130" s="34"/>
      <c r="B130" s="35"/>
      <c r="C130" s="36"/>
      <c r="D130" s="191" t="s">
        <v>188</v>
      </c>
      <c r="E130" s="36"/>
      <c r="F130" s="196" t="s">
        <v>234</v>
      </c>
      <c r="G130" s="36"/>
      <c r="H130" s="36"/>
      <c r="I130" s="193"/>
      <c r="J130" s="36"/>
      <c r="K130" s="36"/>
      <c r="L130" s="39"/>
      <c r="M130" s="194"/>
      <c r="N130" s="195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188</v>
      </c>
      <c r="AU130" s="17" t="s">
        <v>81</v>
      </c>
    </row>
    <row r="131" spans="1:65" s="12" customFormat="1" ht="22.9" customHeight="1">
      <c r="B131" s="162"/>
      <c r="C131" s="163"/>
      <c r="D131" s="164" t="s">
        <v>71</v>
      </c>
      <c r="E131" s="176" t="s">
        <v>194</v>
      </c>
      <c r="F131" s="176" t="s">
        <v>288</v>
      </c>
      <c r="G131" s="163"/>
      <c r="H131" s="163"/>
      <c r="I131" s="166"/>
      <c r="J131" s="177">
        <f>BK131</f>
        <v>0</v>
      </c>
      <c r="K131" s="163"/>
      <c r="L131" s="168"/>
      <c r="M131" s="169"/>
      <c r="N131" s="170"/>
      <c r="O131" s="170"/>
      <c r="P131" s="171">
        <f>SUM(P132:P164)</f>
        <v>0</v>
      </c>
      <c r="Q131" s="170"/>
      <c r="R131" s="171">
        <f>SUM(R132:R164)</f>
        <v>6.4660294708000006</v>
      </c>
      <c r="S131" s="170"/>
      <c r="T131" s="172">
        <f>SUM(T132:T164)</f>
        <v>0</v>
      </c>
      <c r="AR131" s="173" t="s">
        <v>79</v>
      </c>
      <c r="AT131" s="174" t="s">
        <v>71</v>
      </c>
      <c r="AU131" s="174" t="s">
        <v>79</v>
      </c>
      <c r="AY131" s="173" t="s">
        <v>177</v>
      </c>
      <c r="BK131" s="175">
        <f>SUM(BK132:BK164)</f>
        <v>0</v>
      </c>
    </row>
    <row r="132" spans="1:65" s="2" customFormat="1" ht="14.45" customHeight="1">
      <c r="A132" s="34"/>
      <c r="B132" s="35"/>
      <c r="C132" s="178" t="s">
        <v>254</v>
      </c>
      <c r="D132" s="178" t="s">
        <v>179</v>
      </c>
      <c r="E132" s="179" t="s">
        <v>290</v>
      </c>
      <c r="F132" s="180" t="s">
        <v>291</v>
      </c>
      <c r="G132" s="181" t="s">
        <v>210</v>
      </c>
      <c r="H132" s="182">
        <v>2.2999999999999998</v>
      </c>
      <c r="I132" s="183"/>
      <c r="J132" s="184">
        <f>ROUND(I132*H132,2)</f>
        <v>0</v>
      </c>
      <c r="K132" s="180" t="s">
        <v>183</v>
      </c>
      <c r="L132" s="39"/>
      <c r="M132" s="185" t="s">
        <v>19</v>
      </c>
      <c r="N132" s="186" t="s">
        <v>43</v>
      </c>
      <c r="O132" s="64"/>
      <c r="P132" s="187">
        <f>O132*H132</f>
        <v>0</v>
      </c>
      <c r="Q132" s="187">
        <v>2.4778600000000002</v>
      </c>
      <c r="R132" s="187">
        <f>Q132*H132</f>
        <v>5.6990780000000001</v>
      </c>
      <c r="S132" s="187">
        <v>0</v>
      </c>
      <c r="T132" s="18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9" t="s">
        <v>184</v>
      </c>
      <c r="AT132" s="189" t="s">
        <v>179</v>
      </c>
      <c r="AU132" s="189" t="s">
        <v>81</v>
      </c>
      <c r="AY132" s="17" t="s">
        <v>177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7" t="s">
        <v>79</v>
      </c>
      <c r="BK132" s="190">
        <f>ROUND(I132*H132,2)</f>
        <v>0</v>
      </c>
      <c r="BL132" s="17" t="s">
        <v>184</v>
      </c>
      <c r="BM132" s="189" t="s">
        <v>1154</v>
      </c>
    </row>
    <row r="133" spans="1:65" s="2" customFormat="1" ht="11.25">
      <c r="A133" s="34"/>
      <c r="B133" s="35"/>
      <c r="C133" s="36"/>
      <c r="D133" s="191" t="s">
        <v>186</v>
      </c>
      <c r="E133" s="36"/>
      <c r="F133" s="192" t="s">
        <v>293</v>
      </c>
      <c r="G133" s="36"/>
      <c r="H133" s="36"/>
      <c r="I133" s="193"/>
      <c r="J133" s="36"/>
      <c r="K133" s="36"/>
      <c r="L133" s="39"/>
      <c r="M133" s="194"/>
      <c r="N133" s="195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186</v>
      </c>
      <c r="AU133" s="17" t="s">
        <v>81</v>
      </c>
    </row>
    <row r="134" spans="1:65" s="2" customFormat="1" ht="78">
      <c r="A134" s="34"/>
      <c r="B134" s="35"/>
      <c r="C134" s="36"/>
      <c r="D134" s="191" t="s">
        <v>188</v>
      </c>
      <c r="E134" s="36"/>
      <c r="F134" s="196" t="s">
        <v>294</v>
      </c>
      <c r="G134" s="36"/>
      <c r="H134" s="36"/>
      <c r="I134" s="193"/>
      <c r="J134" s="36"/>
      <c r="K134" s="36"/>
      <c r="L134" s="39"/>
      <c r="M134" s="194"/>
      <c r="N134" s="195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188</v>
      </c>
      <c r="AU134" s="17" t="s">
        <v>81</v>
      </c>
    </row>
    <row r="135" spans="1:65" s="2" customFormat="1" ht="29.25">
      <c r="A135" s="34"/>
      <c r="B135" s="35"/>
      <c r="C135" s="36"/>
      <c r="D135" s="191" t="s">
        <v>205</v>
      </c>
      <c r="E135" s="36"/>
      <c r="F135" s="196" t="s">
        <v>1155</v>
      </c>
      <c r="G135" s="36"/>
      <c r="H135" s="36"/>
      <c r="I135" s="193"/>
      <c r="J135" s="36"/>
      <c r="K135" s="36"/>
      <c r="L135" s="39"/>
      <c r="M135" s="194"/>
      <c r="N135" s="195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205</v>
      </c>
      <c r="AU135" s="17" t="s">
        <v>81</v>
      </c>
    </row>
    <row r="136" spans="1:65" s="13" customFormat="1" ht="11.25">
      <c r="B136" s="197"/>
      <c r="C136" s="198"/>
      <c r="D136" s="191" t="s">
        <v>214</v>
      </c>
      <c r="E136" s="199" t="s">
        <v>19</v>
      </c>
      <c r="F136" s="200" t="s">
        <v>1156</v>
      </c>
      <c r="G136" s="198"/>
      <c r="H136" s="201">
        <v>2.2999999999999998</v>
      </c>
      <c r="I136" s="202"/>
      <c r="J136" s="198"/>
      <c r="K136" s="198"/>
      <c r="L136" s="203"/>
      <c r="M136" s="204"/>
      <c r="N136" s="205"/>
      <c r="O136" s="205"/>
      <c r="P136" s="205"/>
      <c r="Q136" s="205"/>
      <c r="R136" s="205"/>
      <c r="S136" s="205"/>
      <c r="T136" s="206"/>
      <c r="AT136" s="207" t="s">
        <v>214</v>
      </c>
      <c r="AU136" s="207" t="s">
        <v>81</v>
      </c>
      <c r="AV136" s="13" t="s">
        <v>81</v>
      </c>
      <c r="AW136" s="13" t="s">
        <v>34</v>
      </c>
      <c r="AX136" s="13" t="s">
        <v>72</v>
      </c>
      <c r="AY136" s="207" t="s">
        <v>177</v>
      </c>
    </row>
    <row r="137" spans="1:65" s="14" customFormat="1" ht="11.25">
      <c r="B137" s="208"/>
      <c r="C137" s="209"/>
      <c r="D137" s="191" t="s">
        <v>214</v>
      </c>
      <c r="E137" s="210" t="s">
        <v>19</v>
      </c>
      <c r="F137" s="211" t="s">
        <v>217</v>
      </c>
      <c r="G137" s="209"/>
      <c r="H137" s="212">
        <v>2.2999999999999998</v>
      </c>
      <c r="I137" s="213"/>
      <c r="J137" s="209"/>
      <c r="K137" s="209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214</v>
      </c>
      <c r="AU137" s="218" t="s">
        <v>81</v>
      </c>
      <c r="AV137" s="14" t="s">
        <v>184</v>
      </c>
      <c r="AW137" s="14" t="s">
        <v>34</v>
      </c>
      <c r="AX137" s="14" t="s">
        <v>79</v>
      </c>
      <c r="AY137" s="218" t="s">
        <v>177</v>
      </c>
    </row>
    <row r="138" spans="1:65" s="2" customFormat="1" ht="14.45" customHeight="1">
      <c r="A138" s="34"/>
      <c r="B138" s="35"/>
      <c r="C138" s="178" t="s">
        <v>263</v>
      </c>
      <c r="D138" s="178" t="s">
        <v>179</v>
      </c>
      <c r="E138" s="179" t="s">
        <v>299</v>
      </c>
      <c r="F138" s="180" t="s">
        <v>300</v>
      </c>
      <c r="G138" s="181" t="s">
        <v>182</v>
      </c>
      <c r="H138" s="182">
        <v>5</v>
      </c>
      <c r="I138" s="183"/>
      <c r="J138" s="184">
        <f>ROUND(I138*H138,2)</f>
        <v>0</v>
      </c>
      <c r="K138" s="180" t="s">
        <v>183</v>
      </c>
      <c r="L138" s="39"/>
      <c r="M138" s="185" t="s">
        <v>19</v>
      </c>
      <c r="N138" s="186" t="s">
        <v>43</v>
      </c>
      <c r="O138" s="64"/>
      <c r="P138" s="187">
        <f>O138*H138</f>
        <v>0</v>
      </c>
      <c r="Q138" s="187">
        <v>4.1744200000000002E-2</v>
      </c>
      <c r="R138" s="187">
        <f>Q138*H138</f>
        <v>0.20872100000000002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184</v>
      </c>
      <c r="AT138" s="189" t="s">
        <v>179</v>
      </c>
      <c r="AU138" s="189" t="s">
        <v>81</v>
      </c>
      <c r="AY138" s="17" t="s">
        <v>177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7" t="s">
        <v>79</v>
      </c>
      <c r="BK138" s="190">
        <f>ROUND(I138*H138,2)</f>
        <v>0</v>
      </c>
      <c r="BL138" s="17" t="s">
        <v>184</v>
      </c>
      <c r="BM138" s="189" t="s">
        <v>1157</v>
      </c>
    </row>
    <row r="139" spans="1:65" s="2" customFormat="1" ht="11.25">
      <c r="A139" s="34"/>
      <c r="B139" s="35"/>
      <c r="C139" s="36"/>
      <c r="D139" s="191" t="s">
        <v>186</v>
      </c>
      <c r="E139" s="36"/>
      <c r="F139" s="192" t="s">
        <v>302</v>
      </c>
      <c r="G139" s="36"/>
      <c r="H139" s="36"/>
      <c r="I139" s="193"/>
      <c r="J139" s="36"/>
      <c r="K139" s="36"/>
      <c r="L139" s="39"/>
      <c r="M139" s="194"/>
      <c r="N139" s="195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186</v>
      </c>
      <c r="AU139" s="17" t="s">
        <v>81</v>
      </c>
    </row>
    <row r="140" spans="1:65" s="2" customFormat="1" ht="360.75">
      <c r="A140" s="34"/>
      <c r="B140" s="35"/>
      <c r="C140" s="36"/>
      <c r="D140" s="191" t="s">
        <v>188</v>
      </c>
      <c r="E140" s="36"/>
      <c r="F140" s="196" t="s">
        <v>303</v>
      </c>
      <c r="G140" s="36"/>
      <c r="H140" s="36"/>
      <c r="I140" s="193"/>
      <c r="J140" s="36"/>
      <c r="K140" s="36"/>
      <c r="L140" s="39"/>
      <c r="M140" s="194"/>
      <c r="N140" s="195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188</v>
      </c>
      <c r="AU140" s="17" t="s">
        <v>81</v>
      </c>
    </row>
    <row r="141" spans="1:65" s="13" customFormat="1" ht="11.25">
      <c r="B141" s="197"/>
      <c r="C141" s="198"/>
      <c r="D141" s="191" t="s">
        <v>214</v>
      </c>
      <c r="E141" s="199" t="s">
        <v>19</v>
      </c>
      <c r="F141" s="200" t="s">
        <v>1158</v>
      </c>
      <c r="G141" s="198"/>
      <c r="H141" s="201">
        <v>5</v>
      </c>
      <c r="I141" s="202"/>
      <c r="J141" s="198"/>
      <c r="K141" s="198"/>
      <c r="L141" s="203"/>
      <c r="M141" s="204"/>
      <c r="N141" s="205"/>
      <c r="O141" s="205"/>
      <c r="P141" s="205"/>
      <c r="Q141" s="205"/>
      <c r="R141" s="205"/>
      <c r="S141" s="205"/>
      <c r="T141" s="206"/>
      <c r="AT141" s="207" t="s">
        <v>214</v>
      </c>
      <c r="AU141" s="207" t="s">
        <v>81</v>
      </c>
      <c r="AV141" s="13" t="s">
        <v>81</v>
      </c>
      <c r="AW141" s="13" t="s">
        <v>34</v>
      </c>
      <c r="AX141" s="13" t="s">
        <v>72</v>
      </c>
      <c r="AY141" s="207" t="s">
        <v>177</v>
      </c>
    </row>
    <row r="142" spans="1:65" s="14" customFormat="1" ht="11.25">
      <c r="B142" s="208"/>
      <c r="C142" s="209"/>
      <c r="D142" s="191" t="s">
        <v>214</v>
      </c>
      <c r="E142" s="210" t="s">
        <v>19</v>
      </c>
      <c r="F142" s="211" t="s">
        <v>217</v>
      </c>
      <c r="G142" s="209"/>
      <c r="H142" s="212">
        <v>5</v>
      </c>
      <c r="I142" s="213"/>
      <c r="J142" s="209"/>
      <c r="K142" s="209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214</v>
      </c>
      <c r="AU142" s="218" t="s">
        <v>81</v>
      </c>
      <c r="AV142" s="14" t="s">
        <v>184</v>
      </c>
      <c r="AW142" s="14" t="s">
        <v>34</v>
      </c>
      <c r="AX142" s="14" t="s">
        <v>79</v>
      </c>
      <c r="AY142" s="218" t="s">
        <v>177</v>
      </c>
    </row>
    <row r="143" spans="1:65" s="2" customFormat="1" ht="14.45" customHeight="1">
      <c r="A143" s="34"/>
      <c r="B143" s="35"/>
      <c r="C143" s="178" t="s">
        <v>270</v>
      </c>
      <c r="D143" s="178" t="s">
        <v>179</v>
      </c>
      <c r="E143" s="179" t="s">
        <v>307</v>
      </c>
      <c r="F143" s="180" t="s">
        <v>308</v>
      </c>
      <c r="G143" s="181" t="s">
        <v>182</v>
      </c>
      <c r="H143" s="182">
        <v>5</v>
      </c>
      <c r="I143" s="183"/>
      <c r="J143" s="184">
        <f>ROUND(I143*H143,2)</f>
        <v>0</v>
      </c>
      <c r="K143" s="180" t="s">
        <v>183</v>
      </c>
      <c r="L143" s="39"/>
      <c r="M143" s="185" t="s">
        <v>19</v>
      </c>
      <c r="N143" s="186" t="s">
        <v>43</v>
      </c>
      <c r="O143" s="64"/>
      <c r="P143" s="187">
        <f>O143*H143</f>
        <v>0</v>
      </c>
      <c r="Q143" s="187">
        <v>1.5E-5</v>
      </c>
      <c r="R143" s="187">
        <f>Q143*H143</f>
        <v>7.5000000000000007E-5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184</v>
      </c>
      <c r="AT143" s="189" t="s">
        <v>179</v>
      </c>
      <c r="AU143" s="189" t="s">
        <v>81</v>
      </c>
      <c r="AY143" s="17" t="s">
        <v>177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79</v>
      </c>
      <c r="BK143" s="190">
        <f>ROUND(I143*H143,2)</f>
        <v>0</v>
      </c>
      <c r="BL143" s="17" t="s">
        <v>184</v>
      </c>
      <c r="BM143" s="189" t="s">
        <v>1159</v>
      </c>
    </row>
    <row r="144" spans="1:65" s="2" customFormat="1" ht="11.25">
      <c r="A144" s="34"/>
      <c r="B144" s="35"/>
      <c r="C144" s="36"/>
      <c r="D144" s="191" t="s">
        <v>186</v>
      </c>
      <c r="E144" s="36"/>
      <c r="F144" s="192" t="s">
        <v>310</v>
      </c>
      <c r="G144" s="36"/>
      <c r="H144" s="36"/>
      <c r="I144" s="193"/>
      <c r="J144" s="36"/>
      <c r="K144" s="36"/>
      <c r="L144" s="39"/>
      <c r="M144" s="194"/>
      <c r="N144" s="195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186</v>
      </c>
      <c r="AU144" s="17" t="s">
        <v>81</v>
      </c>
    </row>
    <row r="145" spans="1:65" s="2" customFormat="1" ht="360.75">
      <c r="A145" s="34"/>
      <c r="B145" s="35"/>
      <c r="C145" s="36"/>
      <c r="D145" s="191" t="s">
        <v>188</v>
      </c>
      <c r="E145" s="36"/>
      <c r="F145" s="196" t="s">
        <v>303</v>
      </c>
      <c r="G145" s="36"/>
      <c r="H145" s="36"/>
      <c r="I145" s="193"/>
      <c r="J145" s="36"/>
      <c r="K145" s="36"/>
      <c r="L145" s="39"/>
      <c r="M145" s="194"/>
      <c r="N145" s="195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188</v>
      </c>
      <c r="AU145" s="17" t="s">
        <v>81</v>
      </c>
    </row>
    <row r="146" spans="1:65" s="2" customFormat="1" ht="14.45" customHeight="1">
      <c r="A146" s="34"/>
      <c r="B146" s="35"/>
      <c r="C146" s="178" t="s">
        <v>8</v>
      </c>
      <c r="D146" s="178" t="s">
        <v>179</v>
      </c>
      <c r="E146" s="179" t="s">
        <v>312</v>
      </c>
      <c r="F146" s="180" t="s">
        <v>313</v>
      </c>
      <c r="G146" s="181" t="s">
        <v>257</v>
      </c>
      <c r="H146" s="182">
        <v>0.52900000000000003</v>
      </c>
      <c r="I146" s="183"/>
      <c r="J146" s="184">
        <f>ROUND(I146*H146,2)</f>
        <v>0</v>
      </c>
      <c r="K146" s="180" t="s">
        <v>183</v>
      </c>
      <c r="L146" s="39"/>
      <c r="M146" s="185" t="s">
        <v>19</v>
      </c>
      <c r="N146" s="186" t="s">
        <v>43</v>
      </c>
      <c r="O146" s="64"/>
      <c r="P146" s="187">
        <f>O146*H146</f>
        <v>0</v>
      </c>
      <c r="Q146" s="187">
        <v>1.0487652000000001</v>
      </c>
      <c r="R146" s="187">
        <f>Q146*H146</f>
        <v>0.55479679080000011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184</v>
      </c>
      <c r="AT146" s="189" t="s">
        <v>179</v>
      </c>
      <c r="AU146" s="189" t="s">
        <v>81</v>
      </c>
      <c r="AY146" s="17" t="s">
        <v>177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79</v>
      </c>
      <c r="BK146" s="190">
        <f>ROUND(I146*H146,2)</f>
        <v>0</v>
      </c>
      <c r="BL146" s="17" t="s">
        <v>184</v>
      </c>
      <c r="BM146" s="189" t="s">
        <v>1160</v>
      </c>
    </row>
    <row r="147" spans="1:65" s="2" customFormat="1" ht="19.5">
      <c r="A147" s="34"/>
      <c r="B147" s="35"/>
      <c r="C147" s="36"/>
      <c r="D147" s="191" t="s">
        <v>186</v>
      </c>
      <c r="E147" s="36"/>
      <c r="F147" s="192" t="s">
        <v>315</v>
      </c>
      <c r="G147" s="36"/>
      <c r="H147" s="36"/>
      <c r="I147" s="193"/>
      <c r="J147" s="36"/>
      <c r="K147" s="36"/>
      <c r="L147" s="39"/>
      <c r="M147" s="194"/>
      <c r="N147" s="195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186</v>
      </c>
      <c r="AU147" s="17" t="s">
        <v>81</v>
      </c>
    </row>
    <row r="148" spans="1:65" s="2" customFormat="1" ht="175.5">
      <c r="A148" s="34"/>
      <c r="B148" s="35"/>
      <c r="C148" s="36"/>
      <c r="D148" s="191" t="s">
        <v>188</v>
      </c>
      <c r="E148" s="36"/>
      <c r="F148" s="196" t="s">
        <v>316</v>
      </c>
      <c r="G148" s="36"/>
      <c r="H148" s="36"/>
      <c r="I148" s="193"/>
      <c r="J148" s="36"/>
      <c r="K148" s="36"/>
      <c r="L148" s="39"/>
      <c r="M148" s="194"/>
      <c r="N148" s="19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188</v>
      </c>
      <c r="AU148" s="17" t="s">
        <v>81</v>
      </c>
    </row>
    <row r="149" spans="1:65" s="2" customFormat="1" ht="19.5">
      <c r="A149" s="34"/>
      <c r="B149" s="35"/>
      <c r="C149" s="36"/>
      <c r="D149" s="191" t="s">
        <v>205</v>
      </c>
      <c r="E149" s="36"/>
      <c r="F149" s="196" t="s">
        <v>1161</v>
      </c>
      <c r="G149" s="36"/>
      <c r="H149" s="36"/>
      <c r="I149" s="193"/>
      <c r="J149" s="36"/>
      <c r="K149" s="36"/>
      <c r="L149" s="39"/>
      <c r="M149" s="194"/>
      <c r="N149" s="195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205</v>
      </c>
      <c r="AU149" s="17" t="s">
        <v>81</v>
      </c>
    </row>
    <row r="150" spans="1:65" s="13" customFormat="1" ht="11.25">
      <c r="B150" s="197"/>
      <c r="C150" s="198"/>
      <c r="D150" s="191" t="s">
        <v>214</v>
      </c>
      <c r="E150" s="199" t="s">
        <v>19</v>
      </c>
      <c r="F150" s="200" t="s">
        <v>1162</v>
      </c>
      <c r="G150" s="198"/>
      <c r="H150" s="201">
        <v>0.52900000000000003</v>
      </c>
      <c r="I150" s="202"/>
      <c r="J150" s="198"/>
      <c r="K150" s="198"/>
      <c r="L150" s="203"/>
      <c r="M150" s="204"/>
      <c r="N150" s="205"/>
      <c r="O150" s="205"/>
      <c r="P150" s="205"/>
      <c r="Q150" s="205"/>
      <c r="R150" s="205"/>
      <c r="S150" s="205"/>
      <c r="T150" s="206"/>
      <c r="AT150" s="207" t="s">
        <v>214</v>
      </c>
      <c r="AU150" s="207" t="s">
        <v>81</v>
      </c>
      <c r="AV150" s="13" t="s">
        <v>81</v>
      </c>
      <c r="AW150" s="13" t="s">
        <v>34</v>
      </c>
      <c r="AX150" s="13" t="s">
        <v>72</v>
      </c>
      <c r="AY150" s="207" t="s">
        <v>177</v>
      </c>
    </row>
    <row r="151" spans="1:65" s="14" customFormat="1" ht="11.25">
      <c r="B151" s="208"/>
      <c r="C151" s="209"/>
      <c r="D151" s="191" t="s">
        <v>214</v>
      </c>
      <c r="E151" s="210" t="s">
        <v>19</v>
      </c>
      <c r="F151" s="211" t="s">
        <v>217</v>
      </c>
      <c r="G151" s="209"/>
      <c r="H151" s="212">
        <v>0.52900000000000003</v>
      </c>
      <c r="I151" s="213"/>
      <c r="J151" s="209"/>
      <c r="K151" s="209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214</v>
      </c>
      <c r="AU151" s="218" t="s">
        <v>81</v>
      </c>
      <c r="AV151" s="14" t="s">
        <v>184</v>
      </c>
      <c r="AW151" s="14" t="s">
        <v>34</v>
      </c>
      <c r="AX151" s="14" t="s">
        <v>79</v>
      </c>
      <c r="AY151" s="218" t="s">
        <v>177</v>
      </c>
    </row>
    <row r="152" spans="1:65" s="2" customFormat="1" ht="24.2" customHeight="1">
      <c r="A152" s="34"/>
      <c r="B152" s="35"/>
      <c r="C152" s="178" t="s">
        <v>281</v>
      </c>
      <c r="D152" s="178" t="s">
        <v>179</v>
      </c>
      <c r="E152" s="179" t="s">
        <v>1163</v>
      </c>
      <c r="F152" s="180" t="s">
        <v>1164</v>
      </c>
      <c r="G152" s="181" t="s">
        <v>210</v>
      </c>
      <c r="H152" s="182">
        <v>0.8</v>
      </c>
      <c r="I152" s="183"/>
      <c r="J152" s="184">
        <f>ROUND(I152*H152,2)</f>
        <v>0</v>
      </c>
      <c r="K152" s="180" t="s">
        <v>183</v>
      </c>
      <c r="L152" s="39"/>
      <c r="M152" s="185" t="s">
        <v>19</v>
      </c>
      <c r="N152" s="186" t="s">
        <v>43</v>
      </c>
      <c r="O152" s="64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184</v>
      </c>
      <c r="AT152" s="189" t="s">
        <v>179</v>
      </c>
      <c r="AU152" s="189" t="s">
        <v>81</v>
      </c>
      <c r="AY152" s="17" t="s">
        <v>177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7" t="s">
        <v>79</v>
      </c>
      <c r="BK152" s="190">
        <f>ROUND(I152*H152,2)</f>
        <v>0</v>
      </c>
      <c r="BL152" s="17" t="s">
        <v>184</v>
      </c>
      <c r="BM152" s="189" t="s">
        <v>1165</v>
      </c>
    </row>
    <row r="153" spans="1:65" s="2" customFormat="1" ht="19.5">
      <c r="A153" s="34"/>
      <c r="B153" s="35"/>
      <c r="C153" s="36"/>
      <c r="D153" s="191" t="s">
        <v>186</v>
      </c>
      <c r="E153" s="36"/>
      <c r="F153" s="192" t="s">
        <v>1166</v>
      </c>
      <c r="G153" s="36"/>
      <c r="H153" s="36"/>
      <c r="I153" s="193"/>
      <c r="J153" s="36"/>
      <c r="K153" s="36"/>
      <c r="L153" s="39"/>
      <c r="M153" s="194"/>
      <c r="N153" s="195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186</v>
      </c>
      <c r="AU153" s="17" t="s">
        <v>81</v>
      </c>
    </row>
    <row r="154" spans="1:65" s="2" customFormat="1" ht="39">
      <c r="A154" s="34"/>
      <c r="B154" s="35"/>
      <c r="C154" s="36"/>
      <c r="D154" s="191" t="s">
        <v>188</v>
      </c>
      <c r="E154" s="36"/>
      <c r="F154" s="196" t="s">
        <v>1167</v>
      </c>
      <c r="G154" s="36"/>
      <c r="H154" s="36"/>
      <c r="I154" s="193"/>
      <c r="J154" s="36"/>
      <c r="K154" s="36"/>
      <c r="L154" s="39"/>
      <c r="M154" s="194"/>
      <c r="N154" s="195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188</v>
      </c>
      <c r="AU154" s="17" t="s">
        <v>81</v>
      </c>
    </row>
    <row r="155" spans="1:65" s="13" customFormat="1" ht="11.25">
      <c r="B155" s="197"/>
      <c r="C155" s="198"/>
      <c r="D155" s="191" t="s">
        <v>214</v>
      </c>
      <c r="E155" s="199" t="s">
        <v>19</v>
      </c>
      <c r="F155" s="200" t="s">
        <v>1168</v>
      </c>
      <c r="G155" s="198"/>
      <c r="H155" s="201">
        <v>0.8</v>
      </c>
      <c r="I155" s="202"/>
      <c r="J155" s="198"/>
      <c r="K155" s="198"/>
      <c r="L155" s="203"/>
      <c r="M155" s="204"/>
      <c r="N155" s="205"/>
      <c r="O155" s="205"/>
      <c r="P155" s="205"/>
      <c r="Q155" s="205"/>
      <c r="R155" s="205"/>
      <c r="S155" s="205"/>
      <c r="T155" s="206"/>
      <c r="AT155" s="207" t="s">
        <v>214</v>
      </c>
      <c r="AU155" s="207" t="s">
        <v>81</v>
      </c>
      <c r="AV155" s="13" t="s">
        <v>81</v>
      </c>
      <c r="AW155" s="13" t="s">
        <v>34</v>
      </c>
      <c r="AX155" s="13" t="s">
        <v>72</v>
      </c>
      <c r="AY155" s="207" t="s">
        <v>177</v>
      </c>
    </row>
    <row r="156" spans="1:65" s="14" customFormat="1" ht="11.25">
      <c r="B156" s="208"/>
      <c r="C156" s="209"/>
      <c r="D156" s="191" t="s">
        <v>214</v>
      </c>
      <c r="E156" s="210" t="s">
        <v>19</v>
      </c>
      <c r="F156" s="211" t="s">
        <v>217</v>
      </c>
      <c r="G156" s="209"/>
      <c r="H156" s="212">
        <v>0.8</v>
      </c>
      <c r="I156" s="213"/>
      <c r="J156" s="209"/>
      <c r="K156" s="209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214</v>
      </c>
      <c r="AU156" s="218" t="s">
        <v>81</v>
      </c>
      <c r="AV156" s="14" t="s">
        <v>184</v>
      </c>
      <c r="AW156" s="14" t="s">
        <v>34</v>
      </c>
      <c r="AX156" s="14" t="s">
        <v>79</v>
      </c>
      <c r="AY156" s="218" t="s">
        <v>177</v>
      </c>
    </row>
    <row r="157" spans="1:65" s="2" customFormat="1" ht="24.2" customHeight="1">
      <c r="A157" s="34"/>
      <c r="B157" s="35"/>
      <c r="C157" s="178" t="s">
        <v>289</v>
      </c>
      <c r="D157" s="178" t="s">
        <v>179</v>
      </c>
      <c r="E157" s="179" t="s">
        <v>326</v>
      </c>
      <c r="F157" s="180" t="s">
        <v>327</v>
      </c>
      <c r="G157" s="181" t="s">
        <v>201</v>
      </c>
      <c r="H157" s="182">
        <v>52</v>
      </c>
      <c r="I157" s="183"/>
      <c r="J157" s="184">
        <f>ROUND(I157*H157,2)</f>
        <v>0</v>
      </c>
      <c r="K157" s="180" t="s">
        <v>183</v>
      </c>
      <c r="L157" s="39"/>
      <c r="M157" s="185" t="s">
        <v>19</v>
      </c>
      <c r="N157" s="186" t="s">
        <v>43</v>
      </c>
      <c r="O157" s="64"/>
      <c r="P157" s="187">
        <f>O157*H157</f>
        <v>0</v>
      </c>
      <c r="Q157" s="187">
        <v>2.459E-5</v>
      </c>
      <c r="R157" s="187">
        <f>Q157*H157</f>
        <v>1.2786799999999999E-3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184</v>
      </c>
      <c r="AT157" s="189" t="s">
        <v>179</v>
      </c>
      <c r="AU157" s="189" t="s">
        <v>81</v>
      </c>
      <c r="AY157" s="17" t="s">
        <v>177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7" t="s">
        <v>79</v>
      </c>
      <c r="BK157" s="190">
        <f>ROUND(I157*H157,2)</f>
        <v>0</v>
      </c>
      <c r="BL157" s="17" t="s">
        <v>184</v>
      </c>
      <c r="BM157" s="189" t="s">
        <v>1169</v>
      </c>
    </row>
    <row r="158" spans="1:65" s="2" customFormat="1" ht="19.5">
      <c r="A158" s="34"/>
      <c r="B158" s="35"/>
      <c r="C158" s="36"/>
      <c r="D158" s="191" t="s">
        <v>186</v>
      </c>
      <c r="E158" s="36"/>
      <c r="F158" s="192" t="s">
        <v>329</v>
      </c>
      <c r="G158" s="36"/>
      <c r="H158" s="36"/>
      <c r="I158" s="193"/>
      <c r="J158" s="36"/>
      <c r="K158" s="36"/>
      <c r="L158" s="39"/>
      <c r="M158" s="194"/>
      <c r="N158" s="195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186</v>
      </c>
      <c r="AU158" s="17" t="s">
        <v>81</v>
      </c>
    </row>
    <row r="159" spans="1:65" s="2" customFormat="1" ht="117">
      <c r="A159" s="34"/>
      <c r="B159" s="35"/>
      <c r="C159" s="36"/>
      <c r="D159" s="191" t="s">
        <v>188</v>
      </c>
      <c r="E159" s="36"/>
      <c r="F159" s="196" t="s">
        <v>330</v>
      </c>
      <c r="G159" s="36"/>
      <c r="H159" s="36"/>
      <c r="I159" s="193"/>
      <c r="J159" s="36"/>
      <c r="K159" s="36"/>
      <c r="L159" s="39"/>
      <c r="M159" s="194"/>
      <c r="N159" s="195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188</v>
      </c>
      <c r="AU159" s="17" t="s">
        <v>81</v>
      </c>
    </row>
    <row r="160" spans="1:65" s="2" customFormat="1" ht="29.25">
      <c r="A160" s="34"/>
      <c r="B160" s="35"/>
      <c r="C160" s="36"/>
      <c r="D160" s="191" t="s">
        <v>205</v>
      </c>
      <c r="E160" s="36"/>
      <c r="F160" s="196" t="s">
        <v>1170</v>
      </c>
      <c r="G160" s="36"/>
      <c r="H160" s="36"/>
      <c r="I160" s="193"/>
      <c r="J160" s="36"/>
      <c r="K160" s="36"/>
      <c r="L160" s="39"/>
      <c r="M160" s="194"/>
      <c r="N160" s="195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205</v>
      </c>
      <c r="AU160" s="17" t="s">
        <v>81</v>
      </c>
    </row>
    <row r="161" spans="1:65" s="13" customFormat="1" ht="11.25">
      <c r="B161" s="197"/>
      <c r="C161" s="198"/>
      <c r="D161" s="191" t="s">
        <v>214</v>
      </c>
      <c r="E161" s="199" t="s">
        <v>19</v>
      </c>
      <c r="F161" s="200" t="s">
        <v>1171</v>
      </c>
      <c r="G161" s="198"/>
      <c r="H161" s="201">
        <v>52</v>
      </c>
      <c r="I161" s="202"/>
      <c r="J161" s="198"/>
      <c r="K161" s="198"/>
      <c r="L161" s="203"/>
      <c r="M161" s="204"/>
      <c r="N161" s="205"/>
      <c r="O161" s="205"/>
      <c r="P161" s="205"/>
      <c r="Q161" s="205"/>
      <c r="R161" s="205"/>
      <c r="S161" s="205"/>
      <c r="T161" s="206"/>
      <c r="AT161" s="207" t="s">
        <v>214</v>
      </c>
      <c r="AU161" s="207" t="s">
        <v>81</v>
      </c>
      <c r="AV161" s="13" t="s">
        <v>81</v>
      </c>
      <c r="AW161" s="13" t="s">
        <v>34</v>
      </c>
      <c r="AX161" s="13" t="s">
        <v>72</v>
      </c>
      <c r="AY161" s="207" t="s">
        <v>177</v>
      </c>
    </row>
    <row r="162" spans="1:65" s="14" customFormat="1" ht="11.25">
      <c r="B162" s="208"/>
      <c r="C162" s="209"/>
      <c r="D162" s="191" t="s">
        <v>214</v>
      </c>
      <c r="E162" s="210" t="s">
        <v>19</v>
      </c>
      <c r="F162" s="211" t="s">
        <v>217</v>
      </c>
      <c r="G162" s="209"/>
      <c r="H162" s="212">
        <v>52</v>
      </c>
      <c r="I162" s="213"/>
      <c r="J162" s="209"/>
      <c r="K162" s="209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214</v>
      </c>
      <c r="AU162" s="218" t="s">
        <v>81</v>
      </c>
      <c r="AV162" s="14" t="s">
        <v>184</v>
      </c>
      <c r="AW162" s="14" t="s">
        <v>34</v>
      </c>
      <c r="AX162" s="14" t="s">
        <v>79</v>
      </c>
      <c r="AY162" s="218" t="s">
        <v>177</v>
      </c>
    </row>
    <row r="163" spans="1:65" s="2" customFormat="1" ht="14.45" customHeight="1">
      <c r="A163" s="34"/>
      <c r="B163" s="35"/>
      <c r="C163" s="219" t="s">
        <v>298</v>
      </c>
      <c r="D163" s="219" t="s">
        <v>335</v>
      </c>
      <c r="E163" s="220" t="s">
        <v>336</v>
      </c>
      <c r="F163" s="221" t="s">
        <v>337</v>
      </c>
      <c r="G163" s="222" t="s">
        <v>201</v>
      </c>
      <c r="H163" s="223">
        <v>52</v>
      </c>
      <c r="I163" s="224"/>
      <c r="J163" s="225">
        <f>ROUND(I163*H163,2)</f>
        <v>0</v>
      </c>
      <c r="K163" s="221" t="s">
        <v>183</v>
      </c>
      <c r="L163" s="226"/>
      <c r="M163" s="227" t="s">
        <v>19</v>
      </c>
      <c r="N163" s="228" t="s">
        <v>43</v>
      </c>
      <c r="O163" s="64"/>
      <c r="P163" s="187">
        <f>O163*H163</f>
        <v>0</v>
      </c>
      <c r="Q163" s="187">
        <v>4.0000000000000003E-5</v>
      </c>
      <c r="R163" s="187">
        <f>Q163*H163</f>
        <v>2.0800000000000003E-3</v>
      </c>
      <c r="S163" s="187">
        <v>0</v>
      </c>
      <c r="T163" s="18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229</v>
      </c>
      <c r="AT163" s="189" t="s">
        <v>335</v>
      </c>
      <c r="AU163" s="189" t="s">
        <v>81</v>
      </c>
      <c r="AY163" s="17" t="s">
        <v>177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7" t="s">
        <v>79</v>
      </c>
      <c r="BK163" s="190">
        <f>ROUND(I163*H163,2)</f>
        <v>0</v>
      </c>
      <c r="BL163" s="17" t="s">
        <v>184</v>
      </c>
      <c r="BM163" s="189" t="s">
        <v>1172</v>
      </c>
    </row>
    <row r="164" spans="1:65" s="2" customFormat="1" ht="11.25">
      <c r="A164" s="34"/>
      <c r="B164" s="35"/>
      <c r="C164" s="36"/>
      <c r="D164" s="191" t="s">
        <v>186</v>
      </c>
      <c r="E164" s="36"/>
      <c r="F164" s="192" t="s">
        <v>337</v>
      </c>
      <c r="G164" s="36"/>
      <c r="H164" s="36"/>
      <c r="I164" s="193"/>
      <c r="J164" s="36"/>
      <c r="K164" s="36"/>
      <c r="L164" s="39"/>
      <c r="M164" s="194"/>
      <c r="N164" s="195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186</v>
      </c>
      <c r="AU164" s="17" t="s">
        <v>81</v>
      </c>
    </row>
    <row r="165" spans="1:65" s="12" customFormat="1" ht="22.9" customHeight="1">
      <c r="B165" s="162"/>
      <c r="C165" s="163"/>
      <c r="D165" s="164" t="s">
        <v>71</v>
      </c>
      <c r="E165" s="176" t="s">
        <v>184</v>
      </c>
      <c r="F165" s="176" t="s">
        <v>339</v>
      </c>
      <c r="G165" s="163"/>
      <c r="H165" s="163"/>
      <c r="I165" s="166"/>
      <c r="J165" s="177">
        <f>BK165</f>
        <v>0</v>
      </c>
      <c r="K165" s="163"/>
      <c r="L165" s="168"/>
      <c r="M165" s="169"/>
      <c r="N165" s="170"/>
      <c r="O165" s="170"/>
      <c r="P165" s="171">
        <f>SUM(P166:P174)</f>
        <v>0</v>
      </c>
      <c r="Q165" s="170"/>
      <c r="R165" s="171">
        <f>SUM(R166:R174)</f>
        <v>0.99892025600000012</v>
      </c>
      <c r="S165" s="170"/>
      <c r="T165" s="172">
        <f>SUM(T166:T174)</f>
        <v>0</v>
      </c>
      <c r="AR165" s="173" t="s">
        <v>79</v>
      </c>
      <c r="AT165" s="174" t="s">
        <v>71</v>
      </c>
      <c r="AU165" s="174" t="s">
        <v>79</v>
      </c>
      <c r="AY165" s="173" t="s">
        <v>177</v>
      </c>
      <c r="BK165" s="175">
        <f>SUM(BK166:BK174)</f>
        <v>0</v>
      </c>
    </row>
    <row r="166" spans="1:65" s="2" customFormat="1" ht="24.2" customHeight="1">
      <c r="A166" s="34"/>
      <c r="B166" s="35"/>
      <c r="C166" s="178" t="s">
        <v>306</v>
      </c>
      <c r="D166" s="178" t="s">
        <v>179</v>
      </c>
      <c r="E166" s="179" t="s">
        <v>1173</v>
      </c>
      <c r="F166" s="180" t="s">
        <v>1174</v>
      </c>
      <c r="G166" s="181" t="s">
        <v>210</v>
      </c>
      <c r="H166" s="182">
        <v>10.144</v>
      </c>
      <c r="I166" s="183"/>
      <c r="J166" s="184">
        <f>ROUND(I166*H166,2)</f>
        <v>0</v>
      </c>
      <c r="K166" s="180" t="s">
        <v>183</v>
      </c>
      <c r="L166" s="39"/>
      <c r="M166" s="185" t="s">
        <v>19</v>
      </c>
      <c r="N166" s="186" t="s">
        <v>43</v>
      </c>
      <c r="O166" s="64"/>
      <c r="P166" s="187">
        <f>O166*H166</f>
        <v>0</v>
      </c>
      <c r="Q166" s="187">
        <v>9.8474000000000006E-2</v>
      </c>
      <c r="R166" s="187">
        <f>Q166*H166</f>
        <v>0.99892025600000012</v>
      </c>
      <c r="S166" s="187">
        <v>0</v>
      </c>
      <c r="T166" s="18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9" t="s">
        <v>184</v>
      </c>
      <c r="AT166" s="189" t="s">
        <v>179</v>
      </c>
      <c r="AU166" s="189" t="s">
        <v>81</v>
      </c>
      <c r="AY166" s="17" t="s">
        <v>177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79</v>
      </c>
      <c r="BK166" s="190">
        <f>ROUND(I166*H166,2)</f>
        <v>0</v>
      </c>
      <c r="BL166" s="17" t="s">
        <v>184</v>
      </c>
      <c r="BM166" s="189" t="s">
        <v>1175</v>
      </c>
    </row>
    <row r="167" spans="1:65" s="2" customFormat="1" ht="11.25">
      <c r="A167" s="34"/>
      <c r="B167" s="35"/>
      <c r="C167" s="36"/>
      <c r="D167" s="191" t="s">
        <v>186</v>
      </c>
      <c r="E167" s="36"/>
      <c r="F167" s="192" t="s">
        <v>1176</v>
      </c>
      <c r="G167" s="36"/>
      <c r="H167" s="36"/>
      <c r="I167" s="193"/>
      <c r="J167" s="36"/>
      <c r="K167" s="36"/>
      <c r="L167" s="39"/>
      <c r="M167" s="194"/>
      <c r="N167" s="195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186</v>
      </c>
      <c r="AU167" s="17" t="s">
        <v>81</v>
      </c>
    </row>
    <row r="168" spans="1:65" s="2" customFormat="1" ht="195">
      <c r="A168" s="34"/>
      <c r="B168" s="35"/>
      <c r="C168" s="36"/>
      <c r="D168" s="191" t="s">
        <v>188</v>
      </c>
      <c r="E168" s="36"/>
      <c r="F168" s="196" t="s">
        <v>1177</v>
      </c>
      <c r="G168" s="36"/>
      <c r="H168" s="36"/>
      <c r="I168" s="193"/>
      <c r="J168" s="36"/>
      <c r="K168" s="36"/>
      <c r="L168" s="39"/>
      <c r="M168" s="194"/>
      <c r="N168" s="195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188</v>
      </c>
      <c r="AU168" s="17" t="s">
        <v>81</v>
      </c>
    </row>
    <row r="169" spans="1:65" s="2" customFormat="1" ht="19.5">
      <c r="A169" s="34"/>
      <c r="B169" s="35"/>
      <c r="C169" s="36"/>
      <c r="D169" s="191" t="s">
        <v>205</v>
      </c>
      <c r="E169" s="36"/>
      <c r="F169" s="196" t="s">
        <v>1178</v>
      </c>
      <c r="G169" s="36"/>
      <c r="H169" s="36"/>
      <c r="I169" s="193"/>
      <c r="J169" s="36"/>
      <c r="K169" s="36"/>
      <c r="L169" s="39"/>
      <c r="M169" s="194"/>
      <c r="N169" s="195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205</v>
      </c>
      <c r="AU169" s="17" t="s">
        <v>81</v>
      </c>
    </row>
    <row r="170" spans="1:65" s="13" customFormat="1" ht="11.25">
      <c r="B170" s="197"/>
      <c r="C170" s="198"/>
      <c r="D170" s="191" t="s">
        <v>214</v>
      </c>
      <c r="E170" s="199" t="s">
        <v>19</v>
      </c>
      <c r="F170" s="200" t="s">
        <v>1179</v>
      </c>
      <c r="G170" s="198"/>
      <c r="H170" s="201">
        <v>10.144</v>
      </c>
      <c r="I170" s="202"/>
      <c r="J170" s="198"/>
      <c r="K170" s="198"/>
      <c r="L170" s="203"/>
      <c r="M170" s="204"/>
      <c r="N170" s="205"/>
      <c r="O170" s="205"/>
      <c r="P170" s="205"/>
      <c r="Q170" s="205"/>
      <c r="R170" s="205"/>
      <c r="S170" s="205"/>
      <c r="T170" s="206"/>
      <c r="AT170" s="207" t="s">
        <v>214</v>
      </c>
      <c r="AU170" s="207" t="s">
        <v>81</v>
      </c>
      <c r="AV170" s="13" t="s">
        <v>81</v>
      </c>
      <c r="AW170" s="13" t="s">
        <v>34</v>
      </c>
      <c r="AX170" s="13" t="s">
        <v>72</v>
      </c>
      <c r="AY170" s="207" t="s">
        <v>177</v>
      </c>
    </row>
    <row r="171" spans="1:65" s="14" customFormat="1" ht="11.25">
      <c r="B171" s="208"/>
      <c r="C171" s="209"/>
      <c r="D171" s="191" t="s">
        <v>214</v>
      </c>
      <c r="E171" s="210" t="s">
        <v>19</v>
      </c>
      <c r="F171" s="211" t="s">
        <v>217</v>
      </c>
      <c r="G171" s="209"/>
      <c r="H171" s="212">
        <v>10.144</v>
      </c>
      <c r="I171" s="213"/>
      <c r="J171" s="209"/>
      <c r="K171" s="209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214</v>
      </c>
      <c r="AU171" s="218" t="s">
        <v>81</v>
      </c>
      <c r="AV171" s="14" t="s">
        <v>184</v>
      </c>
      <c r="AW171" s="14" t="s">
        <v>34</v>
      </c>
      <c r="AX171" s="14" t="s">
        <v>79</v>
      </c>
      <c r="AY171" s="218" t="s">
        <v>177</v>
      </c>
    </row>
    <row r="172" spans="1:65" s="2" customFormat="1" ht="24.2" customHeight="1">
      <c r="A172" s="34"/>
      <c r="B172" s="35"/>
      <c r="C172" s="178" t="s">
        <v>311</v>
      </c>
      <c r="D172" s="178" t="s">
        <v>179</v>
      </c>
      <c r="E172" s="179" t="s">
        <v>1180</v>
      </c>
      <c r="F172" s="180" t="s">
        <v>1181</v>
      </c>
      <c r="G172" s="181" t="s">
        <v>210</v>
      </c>
      <c r="H172" s="182">
        <v>10.144</v>
      </c>
      <c r="I172" s="183"/>
      <c r="J172" s="184">
        <f>ROUND(I172*H172,2)</f>
        <v>0</v>
      </c>
      <c r="K172" s="180" t="s">
        <v>183</v>
      </c>
      <c r="L172" s="39"/>
      <c r="M172" s="185" t="s">
        <v>19</v>
      </c>
      <c r="N172" s="186" t="s">
        <v>43</v>
      </c>
      <c r="O172" s="64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184</v>
      </c>
      <c r="AT172" s="189" t="s">
        <v>179</v>
      </c>
      <c r="AU172" s="189" t="s">
        <v>81</v>
      </c>
      <c r="AY172" s="17" t="s">
        <v>177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79</v>
      </c>
      <c r="BK172" s="190">
        <f>ROUND(I172*H172,2)</f>
        <v>0</v>
      </c>
      <c r="BL172" s="17" t="s">
        <v>184</v>
      </c>
      <c r="BM172" s="189" t="s">
        <v>1182</v>
      </c>
    </row>
    <row r="173" spans="1:65" s="2" customFormat="1" ht="11.25">
      <c r="A173" s="34"/>
      <c r="B173" s="35"/>
      <c r="C173" s="36"/>
      <c r="D173" s="191" t="s">
        <v>186</v>
      </c>
      <c r="E173" s="36"/>
      <c r="F173" s="192" t="s">
        <v>1183</v>
      </c>
      <c r="G173" s="36"/>
      <c r="H173" s="36"/>
      <c r="I173" s="193"/>
      <c r="J173" s="36"/>
      <c r="K173" s="36"/>
      <c r="L173" s="39"/>
      <c r="M173" s="194"/>
      <c r="N173" s="195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186</v>
      </c>
      <c r="AU173" s="17" t="s">
        <v>81</v>
      </c>
    </row>
    <row r="174" spans="1:65" s="2" customFormat="1" ht="195">
      <c r="A174" s="34"/>
      <c r="B174" s="35"/>
      <c r="C174" s="36"/>
      <c r="D174" s="191" t="s">
        <v>188</v>
      </c>
      <c r="E174" s="36"/>
      <c r="F174" s="196" t="s">
        <v>1177</v>
      </c>
      <c r="G174" s="36"/>
      <c r="H174" s="36"/>
      <c r="I174" s="193"/>
      <c r="J174" s="36"/>
      <c r="K174" s="36"/>
      <c r="L174" s="39"/>
      <c r="M174" s="194"/>
      <c r="N174" s="195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188</v>
      </c>
      <c r="AU174" s="17" t="s">
        <v>81</v>
      </c>
    </row>
    <row r="175" spans="1:65" s="12" customFormat="1" ht="22.9" customHeight="1">
      <c r="B175" s="162"/>
      <c r="C175" s="163"/>
      <c r="D175" s="164" t="s">
        <v>71</v>
      </c>
      <c r="E175" s="176" t="s">
        <v>229</v>
      </c>
      <c r="F175" s="176" t="s">
        <v>1184</v>
      </c>
      <c r="G175" s="163"/>
      <c r="H175" s="163"/>
      <c r="I175" s="166"/>
      <c r="J175" s="177">
        <f>BK175</f>
        <v>0</v>
      </c>
      <c r="K175" s="163"/>
      <c r="L175" s="168"/>
      <c r="M175" s="169"/>
      <c r="N175" s="170"/>
      <c r="O175" s="170"/>
      <c r="P175" s="171">
        <f>SUM(P176:P228)</f>
        <v>0</v>
      </c>
      <c r="Q175" s="170"/>
      <c r="R175" s="171">
        <f>SUM(R176:R228)</f>
        <v>42.206311061000001</v>
      </c>
      <c r="S175" s="170"/>
      <c r="T175" s="172">
        <f>SUM(T176:T228)</f>
        <v>0</v>
      </c>
      <c r="AR175" s="173" t="s">
        <v>79</v>
      </c>
      <c r="AT175" s="174" t="s">
        <v>71</v>
      </c>
      <c r="AU175" s="174" t="s">
        <v>79</v>
      </c>
      <c r="AY175" s="173" t="s">
        <v>177</v>
      </c>
      <c r="BK175" s="175">
        <f>SUM(BK176:BK228)</f>
        <v>0</v>
      </c>
    </row>
    <row r="176" spans="1:65" s="2" customFormat="1" ht="14.45" customHeight="1">
      <c r="A176" s="34"/>
      <c r="B176" s="35"/>
      <c r="C176" s="178" t="s">
        <v>7</v>
      </c>
      <c r="D176" s="178" t="s">
        <v>179</v>
      </c>
      <c r="E176" s="179" t="s">
        <v>389</v>
      </c>
      <c r="F176" s="180" t="s">
        <v>390</v>
      </c>
      <c r="G176" s="181" t="s">
        <v>182</v>
      </c>
      <c r="H176" s="182">
        <v>44.25</v>
      </c>
      <c r="I176" s="183"/>
      <c r="J176" s="184">
        <f>ROUND(I176*H176,2)</f>
        <v>0</v>
      </c>
      <c r="K176" s="180" t="s">
        <v>183</v>
      </c>
      <c r="L176" s="39"/>
      <c r="M176" s="185" t="s">
        <v>19</v>
      </c>
      <c r="N176" s="186" t="s">
        <v>43</v>
      </c>
      <c r="O176" s="64"/>
      <c r="P176" s="187">
        <f>O176*H176</f>
        <v>0</v>
      </c>
      <c r="Q176" s="187">
        <v>0.21251999999999999</v>
      </c>
      <c r="R176" s="187">
        <f>Q176*H176</f>
        <v>9.4040099999999995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184</v>
      </c>
      <c r="AT176" s="189" t="s">
        <v>179</v>
      </c>
      <c r="AU176" s="189" t="s">
        <v>81</v>
      </c>
      <c r="AY176" s="17" t="s">
        <v>177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7" t="s">
        <v>79</v>
      </c>
      <c r="BK176" s="190">
        <f>ROUND(I176*H176,2)</f>
        <v>0</v>
      </c>
      <c r="BL176" s="17" t="s">
        <v>184</v>
      </c>
      <c r="BM176" s="189" t="s">
        <v>1185</v>
      </c>
    </row>
    <row r="177" spans="1:65" s="2" customFormat="1" ht="11.25">
      <c r="A177" s="34"/>
      <c r="B177" s="35"/>
      <c r="C177" s="36"/>
      <c r="D177" s="191" t="s">
        <v>186</v>
      </c>
      <c r="E177" s="36"/>
      <c r="F177" s="192" t="s">
        <v>392</v>
      </c>
      <c r="G177" s="36"/>
      <c r="H177" s="36"/>
      <c r="I177" s="193"/>
      <c r="J177" s="36"/>
      <c r="K177" s="36"/>
      <c r="L177" s="39"/>
      <c r="M177" s="194"/>
      <c r="N177" s="195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186</v>
      </c>
      <c r="AU177" s="17" t="s">
        <v>81</v>
      </c>
    </row>
    <row r="178" spans="1:65" s="2" customFormat="1" ht="58.5">
      <c r="A178" s="34"/>
      <c r="B178" s="35"/>
      <c r="C178" s="36"/>
      <c r="D178" s="191" t="s">
        <v>188</v>
      </c>
      <c r="E178" s="36"/>
      <c r="F178" s="196" t="s">
        <v>393</v>
      </c>
      <c r="G178" s="36"/>
      <c r="H178" s="36"/>
      <c r="I178" s="193"/>
      <c r="J178" s="36"/>
      <c r="K178" s="36"/>
      <c r="L178" s="39"/>
      <c r="M178" s="194"/>
      <c r="N178" s="195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188</v>
      </c>
      <c r="AU178" s="17" t="s">
        <v>81</v>
      </c>
    </row>
    <row r="179" spans="1:65" s="2" customFormat="1" ht="24.2" customHeight="1">
      <c r="A179" s="34"/>
      <c r="B179" s="35"/>
      <c r="C179" s="178" t="s">
        <v>325</v>
      </c>
      <c r="D179" s="178" t="s">
        <v>179</v>
      </c>
      <c r="E179" s="179" t="s">
        <v>820</v>
      </c>
      <c r="F179" s="180" t="s">
        <v>821</v>
      </c>
      <c r="G179" s="181" t="s">
        <v>182</v>
      </c>
      <c r="H179" s="182">
        <v>16</v>
      </c>
      <c r="I179" s="183"/>
      <c r="J179" s="184">
        <f>ROUND(I179*H179,2)</f>
        <v>0</v>
      </c>
      <c r="K179" s="180" t="s">
        <v>183</v>
      </c>
      <c r="L179" s="39"/>
      <c r="M179" s="185" t="s">
        <v>19</v>
      </c>
      <c r="N179" s="186" t="s">
        <v>43</v>
      </c>
      <c r="O179" s="64"/>
      <c r="P179" s="187">
        <f>O179*H179</f>
        <v>0</v>
      </c>
      <c r="Q179" s="187">
        <v>1.031199</v>
      </c>
      <c r="R179" s="187">
        <f>Q179*H179</f>
        <v>16.499184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184</v>
      </c>
      <c r="AT179" s="189" t="s">
        <v>179</v>
      </c>
      <c r="AU179" s="189" t="s">
        <v>81</v>
      </c>
      <c r="AY179" s="17" t="s">
        <v>177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79</v>
      </c>
      <c r="BK179" s="190">
        <f>ROUND(I179*H179,2)</f>
        <v>0</v>
      </c>
      <c r="BL179" s="17" t="s">
        <v>184</v>
      </c>
      <c r="BM179" s="189" t="s">
        <v>1186</v>
      </c>
    </row>
    <row r="180" spans="1:65" s="2" customFormat="1" ht="29.25">
      <c r="A180" s="34"/>
      <c r="B180" s="35"/>
      <c r="C180" s="36"/>
      <c r="D180" s="191" t="s">
        <v>186</v>
      </c>
      <c r="E180" s="36"/>
      <c r="F180" s="192" t="s">
        <v>823</v>
      </c>
      <c r="G180" s="36"/>
      <c r="H180" s="36"/>
      <c r="I180" s="193"/>
      <c r="J180" s="36"/>
      <c r="K180" s="36"/>
      <c r="L180" s="39"/>
      <c r="M180" s="194"/>
      <c r="N180" s="195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186</v>
      </c>
      <c r="AU180" s="17" t="s">
        <v>81</v>
      </c>
    </row>
    <row r="181" spans="1:65" s="2" customFormat="1" ht="97.5">
      <c r="A181" s="34"/>
      <c r="B181" s="35"/>
      <c r="C181" s="36"/>
      <c r="D181" s="191" t="s">
        <v>188</v>
      </c>
      <c r="E181" s="36"/>
      <c r="F181" s="196" t="s">
        <v>399</v>
      </c>
      <c r="G181" s="36"/>
      <c r="H181" s="36"/>
      <c r="I181" s="193"/>
      <c r="J181" s="36"/>
      <c r="K181" s="36"/>
      <c r="L181" s="39"/>
      <c r="M181" s="194"/>
      <c r="N181" s="195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188</v>
      </c>
      <c r="AU181" s="17" t="s">
        <v>81</v>
      </c>
    </row>
    <row r="182" spans="1:65" s="2" customFormat="1" ht="19.5">
      <c r="A182" s="34"/>
      <c r="B182" s="35"/>
      <c r="C182" s="36"/>
      <c r="D182" s="191" t="s">
        <v>205</v>
      </c>
      <c r="E182" s="36"/>
      <c r="F182" s="196" t="s">
        <v>1187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205</v>
      </c>
      <c r="AU182" s="17" t="s">
        <v>81</v>
      </c>
    </row>
    <row r="183" spans="1:65" s="13" customFormat="1" ht="11.25">
      <c r="B183" s="197"/>
      <c r="C183" s="198"/>
      <c r="D183" s="191" t="s">
        <v>214</v>
      </c>
      <c r="E183" s="199" t="s">
        <v>19</v>
      </c>
      <c r="F183" s="200" t="s">
        <v>1188</v>
      </c>
      <c r="G183" s="198"/>
      <c r="H183" s="201">
        <v>12</v>
      </c>
      <c r="I183" s="202"/>
      <c r="J183" s="198"/>
      <c r="K183" s="198"/>
      <c r="L183" s="203"/>
      <c r="M183" s="204"/>
      <c r="N183" s="205"/>
      <c r="O183" s="205"/>
      <c r="P183" s="205"/>
      <c r="Q183" s="205"/>
      <c r="R183" s="205"/>
      <c r="S183" s="205"/>
      <c r="T183" s="206"/>
      <c r="AT183" s="207" t="s">
        <v>214</v>
      </c>
      <c r="AU183" s="207" t="s">
        <v>81</v>
      </c>
      <c r="AV183" s="13" t="s">
        <v>81</v>
      </c>
      <c r="AW183" s="13" t="s">
        <v>34</v>
      </c>
      <c r="AX183" s="13" t="s">
        <v>72</v>
      </c>
      <c r="AY183" s="207" t="s">
        <v>177</v>
      </c>
    </row>
    <row r="184" spans="1:65" s="13" customFormat="1" ht="11.25">
      <c r="B184" s="197"/>
      <c r="C184" s="198"/>
      <c r="D184" s="191" t="s">
        <v>214</v>
      </c>
      <c r="E184" s="199" t="s">
        <v>19</v>
      </c>
      <c r="F184" s="200" t="s">
        <v>1189</v>
      </c>
      <c r="G184" s="198"/>
      <c r="H184" s="201">
        <v>4</v>
      </c>
      <c r="I184" s="202"/>
      <c r="J184" s="198"/>
      <c r="K184" s="198"/>
      <c r="L184" s="203"/>
      <c r="M184" s="204"/>
      <c r="N184" s="205"/>
      <c r="O184" s="205"/>
      <c r="P184" s="205"/>
      <c r="Q184" s="205"/>
      <c r="R184" s="205"/>
      <c r="S184" s="205"/>
      <c r="T184" s="206"/>
      <c r="AT184" s="207" t="s">
        <v>214</v>
      </c>
      <c r="AU184" s="207" t="s">
        <v>81</v>
      </c>
      <c r="AV184" s="13" t="s">
        <v>81</v>
      </c>
      <c r="AW184" s="13" t="s">
        <v>34</v>
      </c>
      <c r="AX184" s="13" t="s">
        <v>72</v>
      </c>
      <c r="AY184" s="207" t="s">
        <v>177</v>
      </c>
    </row>
    <row r="185" spans="1:65" s="14" customFormat="1" ht="11.25">
      <c r="B185" s="208"/>
      <c r="C185" s="209"/>
      <c r="D185" s="191" t="s">
        <v>214</v>
      </c>
      <c r="E185" s="210" t="s">
        <v>19</v>
      </c>
      <c r="F185" s="211" t="s">
        <v>217</v>
      </c>
      <c r="G185" s="209"/>
      <c r="H185" s="212">
        <v>16</v>
      </c>
      <c r="I185" s="213"/>
      <c r="J185" s="209"/>
      <c r="K185" s="209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214</v>
      </c>
      <c r="AU185" s="218" t="s">
        <v>81</v>
      </c>
      <c r="AV185" s="14" t="s">
        <v>184</v>
      </c>
      <c r="AW185" s="14" t="s">
        <v>34</v>
      </c>
      <c r="AX185" s="14" t="s">
        <v>79</v>
      </c>
      <c r="AY185" s="218" t="s">
        <v>177</v>
      </c>
    </row>
    <row r="186" spans="1:65" s="2" customFormat="1" ht="24.2" customHeight="1">
      <c r="A186" s="34"/>
      <c r="B186" s="35"/>
      <c r="C186" s="178" t="s">
        <v>334</v>
      </c>
      <c r="D186" s="178" t="s">
        <v>179</v>
      </c>
      <c r="E186" s="179" t="s">
        <v>367</v>
      </c>
      <c r="F186" s="180" t="s">
        <v>368</v>
      </c>
      <c r="G186" s="181" t="s">
        <v>182</v>
      </c>
      <c r="H186" s="182">
        <v>2.7</v>
      </c>
      <c r="I186" s="183"/>
      <c r="J186" s="184">
        <f>ROUND(I186*H186,2)</f>
        <v>0</v>
      </c>
      <c r="K186" s="180" t="s">
        <v>183</v>
      </c>
      <c r="L186" s="39"/>
      <c r="M186" s="185" t="s">
        <v>19</v>
      </c>
      <c r="N186" s="186" t="s">
        <v>43</v>
      </c>
      <c r="O186" s="64"/>
      <c r="P186" s="187">
        <f>O186*H186</f>
        <v>0</v>
      </c>
      <c r="Q186" s="187">
        <v>0.18729699999999999</v>
      </c>
      <c r="R186" s="187">
        <f>Q186*H186</f>
        <v>0.50570190000000004</v>
      </c>
      <c r="S186" s="187">
        <v>0</v>
      </c>
      <c r="T186" s="18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184</v>
      </c>
      <c r="AT186" s="189" t="s">
        <v>179</v>
      </c>
      <c r="AU186" s="189" t="s">
        <v>81</v>
      </c>
      <c r="AY186" s="17" t="s">
        <v>177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7" t="s">
        <v>79</v>
      </c>
      <c r="BK186" s="190">
        <f>ROUND(I186*H186,2)</f>
        <v>0</v>
      </c>
      <c r="BL186" s="17" t="s">
        <v>184</v>
      </c>
      <c r="BM186" s="189" t="s">
        <v>1190</v>
      </c>
    </row>
    <row r="187" spans="1:65" s="2" customFormat="1" ht="19.5">
      <c r="A187" s="34"/>
      <c r="B187" s="35"/>
      <c r="C187" s="36"/>
      <c r="D187" s="191" t="s">
        <v>186</v>
      </c>
      <c r="E187" s="36"/>
      <c r="F187" s="192" t="s">
        <v>370</v>
      </c>
      <c r="G187" s="36"/>
      <c r="H187" s="36"/>
      <c r="I187" s="193"/>
      <c r="J187" s="36"/>
      <c r="K187" s="36"/>
      <c r="L187" s="39"/>
      <c r="M187" s="194"/>
      <c r="N187" s="195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186</v>
      </c>
      <c r="AU187" s="17" t="s">
        <v>81</v>
      </c>
    </row>
    <row r="188" spans="1:65" s="2" customFormat="1" ht="48.75">
      <c r="A188" s="34"/>
      <c r="B188" s="35"/>
      <c r="C188" s="36"/>
      <c r="D188" s="191" t="s">
        <v>188</v>
      </c>
      <c r="E188" s="36"/>
      <c r="F188" s="196" t="s">
        <v>371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188</v>
      </c>
      <c r="AU188" s="17" t="s">
        <v>81</v>
      </c>
    </row>
    <row r="189" spans="1:65" s="2" customFormat="1" ht="19.5">
      <c r="A189" s="34"/>
      <c r="B189" s="35"/>
      <c r="C189" s="36"/>
      <c r="D189" s="191" t="s">
        <v>205</v>
      </c>
      <c r="E189" s="36"/>
      <c r="F189" s="196" t="s">
        <v>1191</v>
      </c>
      <c r="G189" s="36"/>
      <c r="H189" s="36"/>
      <c r="I189" s="193"/>
      <c r="J189" s="36"/>
      <c r="K189" s="36"/>
      <c r="L189" s="39"/>
      <c r="M189" s="194"/>
      <c r="N189" s="195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205</v>
      </c>
      <c r="AU189" s="17" t="s">
        <v>81</v>
      </c>
    </row>
    <row r="190" spans="1:65" s="13" customFormat="1" ht="11.25">
      <c r="B190" s="197"/>
      <c r="C190" s="198"/>
      <c r="D190" s="191" t="s">
        <v>214</v>
      </c>
      <c r="E190" s="199" t="s">
        <v>19</v>
      </c>
      <c r="F190" s="200" t="s">
        <v>1192</v>
      </c>
      <c r="G190" s="198"/>
      <c r="H190" s="201">
        <v>2.7</v>
      </c>
      <c r="I190" s="202"/>
      <c r="J190" s="198"/>
      <c r="K190" s="198"/>
      <c r="L190" s="203"/>
      <c r="M190" s="204"/>
      <c r="N190" s="205"/>
      <c r="O190" s="205"/>
      <c r="P190" s="205"/>
      <c r="Q190" s="205"/>
      <c r="R190" s="205"/>
      <c r="S190" s="205"/>
      <c r="T190" s="206"/>
      <c r="AT190" s="207" t="s">
        <v>214</v>
      </c>
      <c r="AU190" s="207" t="s">
        <v>81</v>
      </c>
      <c r="AV190" s="13" t="s">
        <v>81</v>
      </c>
      <c r="AW190" s="13" t="s">
        <v>34</v>
      </c>
      <c r="AX190" s="13" t="s">
        <v>72</v>
      </c>
      <c r="AY190" s="207" t="s">
        <v>177</v>
      </c>
    </row>
    <row r="191" spans="1:65" s="14" customFormat="1" ht="11.25">
      <c r="B191" s="208"/>
      <c r="C191" s="209"/>
      <c r="D191" s="191" t="s">
        <v>214</v>
      </c>
      <c r="E191" s="210" t="s">
        <v>19</v>
      </c>
      <c r="F191" s="211" t="s">
        <v>217</v>
      </c>
      <c r="G191" s="209"/>
      <c r="H191" s="212">
        <v>2.7</v>
      </c>
      <c r="I191" s="213"/>
      <c r="J191" s="209"/>
      <c r="K191" s="209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214</v>
      </c>
      <c r="AU191" s="218" t="s">
        <v>81</v>
      </c>
      <c r="AV191" s="14" t="s">
        <v>184</v>
      </c>
      <c r="AW191" s="14" t="s">
        <v>34</v>
      </c>
      <c r="AX191" s="14" t="s">
        <v>79</v>
      </c>
      <c r="AY191" s="218" t="s">
        <v>177</v>
      </c>
    </row>
    <row r="192" spans="1:65" s="2" customFormat="1" ht="24.2" customHeight="1">
      <c r="A192" s="34"/>
      <c r="B192" s="35"/>
      <c r="C192" s="178" t="s">
        <v>340</v>
      </c>
      <c r="D192" s="178" t="s">
        <v>179</v>
      </c>
      <c r="E192" s="179" t="s">
        <v>1193</v>
      </c>
      <c r="F192" s="180" t="s">
        <v>1194</v>
      </c>
      <c r="G192" s="181" t="s">
        <v>210</v>
      </c>
      <c r="H192" s="182">
        <v>2.073</v>
      </c>
      <c r="I192" s="183"/>
      <c r="J192" s="184">
        <f>ROUND(I192*H192,2)</f>
        <v>0</v>
      </c>
      <c r="K192" s="180" t="s">
        <v>183</v>
      </c>
      <c r="L192" s="39"/>
      <c r="M192" s="185" t="s">
        <v>19</v>
      </c>
      <c r="N192" s="186" t="s">
        <v>43</v>
      </c>
      <c r="O192" s="64"/>
      <c r="P192" s="187">
        <f>O192*H192</f>
        <v>0</v>
      </c>
      <c r="Q192" s="187">
        <v>0</v>
      </c>
      <c r="R192" s="187">
        <f>Q192*H192</f>
        <v>0</v>
      </c>
      <c r="S192" s="187">
        <v>0</v>
      </c>
      <c r="T192" s="18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9" t="s">
        <v>184</v>
      </c>
      <c r="AT192" s="189" t="s">
        <v>179</v>
      </c>
      <c r="AU192" s="189" t="s">
        <v>81</v>
      </c>
      <c r="AY192" s="17" t="s">
        <v>177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7" t="s">
        <v>79</v>
      </c>
      <c r="BK192" s="190">
        <f>ROUND(I192*H192,2)</f>
        <v>0</v>
      </c>
      <c r="BL192" s="17" t="s">
        <v>184</v>
      </c>
      <c r="BM192" s="189" t="s">
        <v>1195</v>
      </c>
    </row>
    <row r="193" spans="1:65" s="2" customFormat="1" ht="19.5">
      <c r="A193" s="34"/>
      <c r="B193" s="35"/>
      <c r="C193" s="36"/>
      <c r="D193" s="191" t="s">
        <v>186</v>
      </c>
      <c r="E193" s="36"/>
      <c r="F193" s="192" t="s">
        <v>1196</v>
      </c>
      <c r="G193" s="36"/>
      <c r="H193" s="36"/>
      <c r="I193" s="193"/>
      <c r="J193" s="36"/>
      <c r="K193" s="36"/>
      <c r="L193" s="39"/>
      <c r="M193" s="194"/>
      <c r="N193" s="195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186</v>
      </c>
      <c r="AU193" s="17" t="s">
        <v>81</v>
      </c>
    </row>
    <row r="194" spans="1:65" s="2" customFormat="1" ht="29.25">
      <c r="A194" s="34"/>
      <c r="B194" s="35"/>
      <c r="C194" s="36"/>
      <c r="D194" s="191" t="s">
        <v>188</v>
      </c>
      <c r="E194" s="36"/>
      <c r="F194" s="196" t="s">
        <v>814</v>
      </c>
      <c r="G194" s="36"/>
      <c r="H194" s="36"/>
      <c r="I194" s="193"/>
      <c r="J194" s="36"/>
      <c r="K194" s="36"/>
      <c r="L194" s="39"/>
      <c r="M194" s="194"/>
      <c r="N194" s="195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188</v>
      </c>
      <c r="AU194" s="17" t="s">
        <v>81</v>
      </c>
    </row>
    <row r="195" spans="1:65" s="2" customFormat="1" ht="19.5">
      <c r="A195" s="34"/>
      <c r="B195" s="35"/>
      <c r="C195" s="36"/>
      <c r="D195" s="191" t="s">
        <v>205</v>
      </c>
      <c r="E195" s="36"/>
      <c r="F195" s="196" t="s">
        <v>1197</v>
      </c>
      <c r="G195" s="36"/>
      <c r="H195" s="36"/>
      <c r="I195" s="193"/>
      <c r="J195" s="36"/>
      <c r="K195" s="36"/>
      <c r="L195" s="39"/>
      <c r="M195" s="194"/>
      <c r="N195" s="195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205</v>
      </c>
      <c r="AU195" s="17" t="s">
        <v>81</v>
      </c>
    </row>
    <row r="196" spans="1:65" s="13" customFormat="1" ht="11.25">
      <c r="B196" s="197"/>
      <c r="C196" s="198"/>
      <c r="D196" s="191" t="s">
        <v>214</v>
      </c>
      <c r="E196" s="199" t="s">
        <v>19</v>
      </c>
      <c r="F196" s="200" t="s">
        <v>1198</v>
      </c>
      <c r="G196" s="198"/>
      <c r="H196" s="201">
        <v>0.47299999999999998</v>
      </c>
      <c r="I196" s="202"/>
      <c r="J196" s="198"/>
      <c r="K196" s="198"/>
      <c r="L196" s="203"/>
      <c r="M196" s="204"/>
      <c r="N196" s="205"/>
      <c r="O196" s="205"/>
      <c r="P196" s="205"/>
      <c r="Q196" s="205"/>
      <c r="R196" s="205"/>
      <c r="S196" s="205"/>
      <c r="T196" s="206"/>
      <c r="AT196" s="207" t="s">
        <v>214</v>
      </c>
      <c r="AU196" s="207" t="s">
        <v>81</v>
      </c>
      <c r="AV196" s="13" t="s">
        <v>81</v>
      </c>
      <c r="AW196" s="13" t="s">
        <v>34</v>
      </c>
      <c r="AX196" s="13" t="s">
        <v>72</v>
      </c>
      <c r="AY196" s="207" t="s">
        <v>177</v>
      </c>
    </row>
    <row r="197" spans="1:65" s="13" customFormat="1" ht="11.25">
      <c r="B197" s="197"/>
      <c r="C197" s="198"/>
      <c r="D197" s="191" t="s">
        <v>214</v>
      </c>
      <c r="E197" s="199" t="s">
        <v>19</v>
      </c>
      <c r="F197" s="200" t="s">
        <v>1199</v>
      </c>
      <c r="G197" s="198"/>
      <c r="H197" s="201">
        <v>1.6</v>
      </c>
      <c r="I197" s="202"/>
      <c r="J197" s="198"/>
      <c r="K197" s="198"/>
      <c r="L197" s="203"/>
      <c r="M197" s="204"/>
      <c r="N197" s="205"/>
      <c r="O197" s="205"/>
      <c r="P197" s="205"/>
      <c r="Q197" s="205"/>
      <c r="R197" s="205"/>
      <c r="S197" s="205"/>
      <c r="T197" s="206"/>
      <c r="AT197" s="207" t="s">
        <v>214</v>
      </c>
      <c r="AU197" s="207" t="s">
        <v>81</v>
      </c>
      <c r="AV197" s="13" t="s">
        <v>81</v>
      </c>
      <c r="AW197" s="13" t="s">
        <v>34</v>
      </c>
      <c r="AX197" s="13" t="s">
        <v>72</v>
      </c>
      <c r="AY197" s="207" t="s">
        <v>177</v>
      </c>
    </row>
    <row r="198" spans="1:65" s="14" customFormat="1" ht="11.25">
      <c r="B198" s="208"/>
      <c r="C198" s="209"/>
      <c r="D198" s="191" t="s">
        <v>214</v>
      </c>
      <c r="E198" s="210" t="s">
        <v>19</v>
      </c>
      <c r="F198" s="211" t="s">
        <v>217</v>
      </c>
      <c r="G198" s="209"/>
      <c r="H198" s="212">
        <v>2.073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214</v>
      </c>
      <c r="AU198" s="218" t="s">
        <v>81</v>
      </c>
      <c r="AV198" s="14" t="s">
        <v>184</v>
      </c>
      <c r="AW198" s="14" t="s">
        <v>34</v>
      </c>
      <c r="AX198" s="14" t="s">
        <v>79</v>
      </c>
      <c r="AY198" s="218" t="s">
        <v>177</v>
      </c>
    </row>
    <row r="199" spans="1:65" s="2" customFormat="1" ht="14.45" customHeight="1">
      <c r="A199" s="34"/>
      <c r="B199" s="35"/>
      <c r="C199" s="219" t="s">
        <v>348</v>
      </c>
      <c r="D199" s="219" t="s">
        <v>335</v>
      </c>
      <c r="E199" s="220" t="s">
        <v>1200</v>
      </c>
      <c r="F199" s="221" t="s">
        <v>1201</v>
      </c>
      <c r="G199" s="222" t="s">
        <v>257</v>
      </c>
      <c r="H199" s="223">
        <v>7.4619999999999997</v>
      </c>
      <c r="I199" s="224"/>
      <c r="J199" s="225">
        <f>ROUND(I199*H199,2)</f>
        <v>0</v>
      </c>
      <c r="K199" s="221" t="s">
        <v>183</v>
      </c>
      <c r="L199" s="226"/>
      <c r="M199" s="227" t="s">
        <v>19</v>
      </c>
      <c r="N199" s="228" t="s">
        <v>43</v>
      </c>
      <c r="O199" s="64"/>
      <c r="P199" s="187">
        <f>O199*H199</f>
        <v>0</v>
      </c>
      <c r="Q199" s="187">
        <v>1</v>
      </c>
      <c r="R199" s="187">
        <f>Q199*H199</f>
        <v>7.4619999999999997</v>
      </c>
      <c r="S199" s="187">
        <v>0</v>
      </c>
      <c r="T199" s="18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229</v>
      </c>
      <c r="AT199" s="189" t="s">
        <v>335</v>
      </c>
      <c r="AU199" s="189" t="s">
        <v>81</v>
      </c>
      <c r="AY199" s="17" t="s">
        <v>177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79</v>
      </c>
      <c r="BK199" s="190">
        <f>ROUND(I199*H199,2)</f>
        <v>0</v>
      </c>
      <c r="BL199" s="17" t="s">
        <v>184</v>
      </c>
      <c r="BM199" s="189" t="s">
        <v>1202</v>
      </c>
    </row>
    <row r="200" spans="1:65" s="2" customFormat="1" ht="11.25">
      <c r="A200" s="34"/>
      <c r="B200" s="35"/>
      <c r="C200" s="36"/>
      <c r="D200" s="191" t="s">
        <v>186</v>
      </c>
      <c r="E200" s="36"/>
      <c r="F200" s="192" t="s">
        <v>1201</v>
      </c>
      <c r="G200" s="36"/>
      <c r="H200" s="36"/>
      <c r="I200" s="193"/>
      <c r="J200" s="36"/>
      <c r="K200" s="36"/>
      <c r="L200" s="39"/>
      <c r="M200" s="194"/>
      <c r="N200" s="195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186</v>
      </c>
      <c r="AU200" s="17" t="s">
        <v>81</v>
      </c>
    </row>
    <row r="201" spans="1:65" s="13" customFormat="1" ht="11.25">
      <c r="B201" s="197"/>
      <c r="C201" s="198"/>
      <c r="D201" s="191" t="s">
        <v>214</v>
      </c>
      <c r="E201" s="199" t="s">
        <v>19</v>
      </c>
      <c r="F201" s="200" t="s">
        <v>1203</v>
      </c>
      <c r="G201" s="198"/>
      <c r="H201" s="201">
        <v>3.7309999999999999</v>
      </c>
      <c r="I201" s="202"/>
      <c r="J201" s="198"/>
      <c r="K201" s="198"/>
      <c r="L201" s="203"/>
      <c r="M201" s="204"/>
      <c r="N201" s="205"/>
      <c r="O201" s="205"/>
      <c r="P201" s="205"/>
      <c r="Q201" s="205"/>
      <c r="R201" s="205"/>
      <c r="S201" s="205"/>
      <c r="T201" s="206"/>
      <c r="AT201" s="207" t="s">
        <v>214</v>
      </c>
      <c r="AU201" s="207" t="s">
        <v>81</v>
      </c>
      <c r="AV201" s="13" t="s">
        <v>81</v>
      </c>
      <c r="AW201" s="13" t="s">
        <v>34</v>
      </c>
      <c r="AX201" s="13" t="s">
        <v>72</v>
      </c>
      <c r="AY201" s="207" t="s">
        <v>177</v>
      </c>
    </row>
    <row r="202" spans="1:65" s="14" customFormat="1" ht="11.25">
      <c r="B202" s="208"/>
      <c r="C202" s="209"/>
      <c r="D202" s="191" t="s">
        <v>214</v>
      </c>
      <c r="E202" s="210" t="s">
        <v>19</v>
      </c>
      <c r="F202" s="211" t="s">
        <v>217</v>
      </c>
      <c r="G202" s="209"/>
      <c r="H202" s="212">
        <v>3.7309999999999999</v>
      </c>
      <c r="I202" s="213"/>
      <c r="J202" s="209"/>
      <c r="K202" s="209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214</v>
      </c>
      <c r="AU202" s="218" t="s">
        <v>81</v>
      </c>
      <c r="AV202" s="14" t="s">
        <v>184</v>
      </c>
      <c r="AW202" s="14" t="s">
        <v>34</v>
      </c>
      <c r="AX202" s="14" t="s">
        <v>79</v>
      </c>
      <c r="AY202" s="218" t="s">
        <v>177</v>
      </c>
    </row>
    <row r="203" spans="1:65" s="13" customFormat="1" ht="11.25">
      <c r="B203" s="197"/>
      <c r="C203" s="198"/>
      <c r="D203" s="191" t="s">
        <v>214</v>
      </c>
      <c r="E203" s="198"/>
      <c r="F203" s="200" t="s">
        <v>1204</v>
      </c>
      <c r="G203" s="198"/>
      <c r="H203" s="201">
        <v>7.4619999999999997</v>
      </c>
      <c r="I203" s="202"/>
      <c r="J203" s="198"/>
      <c r="K203" s="198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214</v>
      </c>
      <c r="AU203" s="207" t="s">
        <v>81</v>
      </c>
      <c r="AV203" s="13" t="s">
        <v>81</v>
      </c>
      <c r="AW203" s="13" t="s">
        <v>4</v>
      </c>
      <c r="AX203" s="13" t="s">
        <v>79</v>
      </c>
      <c r="AY203" s="207" t="s">
        <v>177</v>
      </c>
    </row>
    <row r="204" spans="1:65" s="2" customFormat="1" ht="24.2" customHeight="1">
      <c r="A204" s="34"/>
      <c r="B204" s="35"/>
      <c r="C204" s="178" t="s">
        <v>354</v>
      </c>
      <c r="D204" s="178" t="s">
        <v>179</v>
      </c>
      <c r="E204" s="179" t="s">
        <v>1205</v>
      </c>
      <c r="F204" s="180" t="s">
        <v>1206</v>
      </c>
      <c r="G204" s="181" t="s">
        <v>210</v>
      </c>
      <c r="H204" s="182">
        <v>0.8</v>
      </c>
      <c r="I204" s="183"/>
      <c r="J204" s="184">
        <f>ROUND(I204*H204,2)</f>
        <v>0</v>
      </c>
      <c r="K204" s="180" t="s">
        <v>183</v>
      </c>
      <c r="L204" s="39"/>
      <c r="M204" s="185" t="s">
        <v>19</v>
      </c>
      <c r="N204" s="186" t="s">
        <v>43</v>
      </c>
      <c r="O204" s="64"/>
      <c r="P204" s="187">
        <f>O204*H204</f>
        <v>0</v>
      </c>
      <c r="Q204" s="187">
        <v>0</v>
      </c>
      <c r="R204" s="187">
        <f>Q204*H204</f>
        <v>0</v>
      </c>
      <c r="S204" s="187">
        <v>0</v>
      </c>
      <c r="T204" s="18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9" t="s">
        <v>184</v>
      </c>
      <c r="AT204" s="189" t="s">
        <v>179</v>
      </c>
      <c r="AU204" s="189" t="s">
        <v>81</v>
      </c>
      <c r="AY204" s="17" t="s">
        <v>177</v>
      </c>
      <c r="BE204" s="190">
        <f>IF(N204="základní",J204,0)</f>
        <v>0</v>
      </c>
      <c r="BF204" s="190">
        <f>IF(N204="snížená",J204,0)</f>
        <v>0</v>
      </c>
      <c r="BG204" s="190">
        <f>IF(N204="zákl. přenesená",J204,0)</f>
        <v>0</v>
      </c>
      <c r="BH204" s="190">
        <f>IF(N204="sníž. přenesená",J204,0)</f>
        <v>0</v>
      </c>
      <c r="BI204" s="190">
        <f>IF(N204="nulová",J204,0)</f>
        <v>0</v>
      </c>
      <c r="BJ204" s="17" t="s">
        <v>79</v>
      </c>
      <c r="BK204" s="190">
        <f>ROUND(I204*H204,2)</f>
        <v>0</v>
      </c>
      <c r="BL204" s="17" t="s">
        <v>184</v>
      </c>
      <c r="BM204" s="189" t="s">
        <v>1207</v>
      </c>
    </row>
    <row r="205" spans="1:65" s="2" customFormat="1" ht="19.5">
      <c r="A205" s="34"/>
      <c r="B205" s="35"/>
      <c r="C205" s="36"/>
      <c r="D205" s="191" t="s">
        <v>186</v>
      </c>
      <c r="E205" s="36"/>
      <c r="F205" s="192" t="s">
        <v>1208</v>
      </c>
      <c r="G205" s="36"/>
      <c r="H205" s="36"/>
      <c r="I205" s="193"/>
      <c r="J205" s="36"/>
      <c r="K205" s="36"/>
      <c r="L205" s="39"/>
      <c r="M205" s="194"/>
      <c r="N205" s="195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186</v>
      </c>
      <c r="AU205" s="17" t="s">
        <v>81</v>
      </c>
    </row>
    <row r="206" spans="1:65" s="2" customFormat="1" ht="58.5">
      <c r="A206" s="34"/>
      <c r="B206" s="35"/>
      <c r="C206" s="36"/>
      <c r="D206" s="191" t="s">
        <v>188</v>
      </c>
      <c r="E206" s="36"/>
      <c r="F206" s="196" t="s">
        <v>1209</v>
      </c>
      <c r="G206" s="36"/>
      <c r="H206" s="36"/>
      <c r="I206" s="193"/>
      <c r="J206" s="36"/>
      <c r="K206" s="36"/>
      <c r="L206" s="39"/>
      <c r="M206" s="194"/>
      <c r="N206" s="195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188</v>
      </c>
      <c r="AU206" s="17" t="s">
        <v>81</v>
      </c>
    </row>
    <row r="207" spans="1:65" s="2" customFormat="1" ht="19.5">
      <c r="A207" s="34"/>
      <c r="B207" s="35"/>
      <c r="C207" s="36"/>
      <c r="D207" s="191" t="s">
        <v>205</v>
      </c>
      <c r="E207" s="36"/>
      <c r="F207" s="196" t="s">
        <v>1210</v>
      </c>
      <c r="G207" s="36"/>
      <c r="H207" s="36"/>
      <c r="I207" s="193"/>
      <c r="J207" s="36"/>
      <c r="K207" s="36"/>
      <c r="L207" s="39"/>
      <c r="M207" s="194"/>
      <c r="N207" s="195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205</v>
      </c>
      <c r="AU207" s="17" t="s">
        <v>81</v>
      </c>
    </row>
    <row r="208" spans="1:65" s="13" customFormat="1" ht="11.25">
      <c r="B208" s="197"/>
      <c r="C208" s="198"/>
      <c r="D208" s="191" t="s">
        <v>214</v>
      </c>
      <c r="E208" s="199" t="s">
        <v>19</v>
      </c>
      <c r="F208" s="200" t="s">
        <v>1211</v>
      </c>
      <c r="G208" s="198"/>
      <c r="H208" s="201">
        <v>0.8</v>
      </c>
      <c r="I208" s="202"/>
      <c r="J208" s="198"/>
      <c r="K208" s="198"/>
      <c r="L208" s="203"/>
      <c r="M208" s="204"/>
      <c r="N208" s="205"/>
      <c r="O208" s="205"/>
      <c r="P208" s="205"/>
      <c r="Q208" s="205"/>
      <c r="R208" s="205"/>
      <c r="S208" s="205"/>
      <c r="T208" s="206"/>
      <c r="AT208" s="207" t="s">
        <v>214</v>
      </c>
      <c r="AU208" s="207" t="s">
        <v>81</v>
      </c>
      <c r="AV208" s="13" t="s">
        <v>81</v>
      </c>
      <c r="AW208" s="13" t="s">
        <v>34</v>
      </c>
      <c r="AX208" s="13" t="s">
        <v>72</v>
      </c>
      <c r="AY208" s="207" t="s">
        <v>177</v>
      </c>
    </row>
    <row r="209" spans="1:65" s="14" customFormat="1" ht="11.25">
      <c r="B209" s="208"/>
      <c r="C209" s="209"/>
      <c r="D209" s="191" t="s">
        <v>214</v>
      </c>
      <c r="E209" s="210" t="s">
        <v>19</v>
      </c>
      <c r="F209" s="211" t="s">
        <v>217</v>
      </c>
      <c r="G209" s="209"/>
      <c r="H209" s="212">
        <v>0.8</v>
      </c>
      <c r="I209" s="213"/>
      <c r="J209" s="209"/>
      <c r="K209" s="209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214</v>
      </c>
      <c r="AU209" s="218" t="s">
        <v>81</v>
      </c>
      <c r="AV209" s="14" t="s">
        <v>184</v>
      </c>
      <c r="AW209" s="14" t="s">
        <v>34</v>
      </c>
      <c r="AX209" s="14" t="s">
        <v>79</v>
      </c>
      <c r="AY209" s="218" t="s">
        <v>177</v>
      </c>
    </row>
    <row r="210" spans="1:65" s="2" customFormat="1" ht="14.45" customHeight="1">
      <c r="A210" s="34"/>
      <c r="B210" s="35"/>
      <c r="C210" s="219" t="s">
        <v>360</v>
      </c>
      <c r="D210" s="219" t="s">
        <v>335</v>
      </c>
      <c r="E210" s="220" t="s">
        <v>1212</v>
      </c>
      <c r="F210" s="221" t="s">
        <v>1213</v>
      </c>
      <c r="G210" s="222" t="s">
        <v>440</v>
      </c>
      <c r="H210" s="223">
        <v>4</v>
      </c>
      <c r="I210" s="224"/>
      <c r="J210" s="225">
        <f>ROUND(I210*H210,2)</f>
        <v>0</v>
      </c>
      <c r="K210" s="221" t="s">
        <v>183</v>
      </c>
      <c r="L210" s="226"/>
      <c r="M210" s="227" t="s">
        <v>19</v>
      </c>
      <c r="N210" s="228" t="s">
        <v>43</v>
      </c>
      <c r="O210" s="64"/>
      <c r="P210" s="187">
        <f>O210*H210</f>
        <v>0</v>
      </c>
      <c r="Q210" s="187">
        <v>0.34</v>
      </c>
      <c r="R210" s="187">
        <f>Q210*H210</f>
        <v>1.36</v>
      </c>
      <c r="S210" s="187">
        <v>0</v>
      </c>
      <c r="T210" s="18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229</v>
      </c>
      <c r="AT210" s="189" t="s">
        <v>335</v>
      </c>
      <c r="AU210" s="189" t="s">
        <v>81</v>
      </c>
      <c r="AY210" s="17" t="s">
        <v>177</v>
      </c>
      <c r="BE210" s="190">
        <f>IF(N210="základní",J210,0)</f>
        <v>0</v>
      </c>
      <c r="BF210" s="190">
        <f>IF(N210="snížená",J210,0)</f>
        <v>0</v>
      </c>
      <c r="BG210" s="190">
        <f>IF(N210="zákl. přenesená",J210,0)</f>
        <v>0</v>
      </c>
      <c r="BH210" s="190">
        <f>IF(N210="sníž. přenesená",J210,0)</f>
        <v>0</v>
      </c>
      <c r="BI210" s="190">
        <f>IF(N210="nulová",J210,0)</f>
        <v>0</v>
      </c>
      <c r="BJ210" s="17" t="s">
        <v>79</v>
      </c>
      <c r="BK210" s="190">
        <f>ROUND(I210*H210,2)</f>
        <v>0</v>
      </c>
      <c r="BL210" s="17" t="s">
        <v>184</v>
      </c>
      <c r="BM210" s="189" t="s">
        <v>1214</v>
      </c>
    </row>
    <row r="211" spans="1:65" s="2" customFormat="1" ht="11.25">
      <c r="A211" s="34"/>
      <c r="B211" s="35"/>
      <c r="C211" s="36"/>
      <c r="D211" s="191" t="s">
        <v>186</v>
      </c>
      <c r="E211" s="36"/>
      <c r="F211" s="192" t="s">
        <v>1213</v>
      </c>
      <c r="G211" s="36"/>
      <c r="H211" s="36"/>
      <c r="I211" s="193"/>
      <c r="J211" s="36"/>
      <c r="K211" s="36"/>
      <c r="L211" s="39"/>
      <c r="M211" s="194"/>
      <c r="N211" s="195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186</v>
      </c>
      <c r="AU211" s="17" t="s">
        <v>81</v>
      </c>
    </row>
    <row r="212" spans="1:65" s="2" customFormat="1" ht="24.2" customHeight="1">
      <c r="A212" s="34"/>
      <c r="B212" s="35"/>
      <c r="C212" s="178" t="s">
        <v>366</v>
      </c>
      <c r="D212" s="178" t="s">
        <v>179</v>
      </c>
      <c r="E212" s="179" t="s">
        <v>1215</v>
      </c>
      <c r="F212" s="180" t="s">
        <v>1216</v>
      </c>
      <c r="G212" s="181" t="s">
        <v>201</v>
      </c>
      <c r="H212" s="182">
        <v>1</v>
      </c>
      <c r="I212" s="183"/>
      <c r="J212" s="184">
        <f>ROUND(I212*H212,2)</f>
        <v>0</v>
      </c>
      <c r="K212" s="180" t="s">
        <v>183</v>
      </c>
      <c r="L212" s="39"/>
      <c r="M212" s="185" t="s">
        <v>19</v>
      </c>
      <c r="N212" s="186" t="s">
        <v>43</v>
      </c>
      <c r="O212" s="64"/>
      <c r="P212" s="187">
        <f>O212*H212</f>
        <v>0</v>
      </c>
      <c r="Q212" s="187">
        <v>2.690260876</v>
      </c>
      <c r="R212" s="187">
        <f>Q212*H212</f>
        <v>2.690260876</v>
      </c>
      <c r="S212" s="187">
        <v>0</v>
      </c>
      <c r="T212" s="18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9" t="s">
        <v>184</v>
      </c>
      <c r="AT212" s="189" t="s">
        <v>179</v>
      </c>
      <c r="AU212" s="189" t="s">
        <v>81</v>
      </c>
      <c r="AY212" s="17" t="s">
        <v>177</v>
      </c>
      <c r="BE212" s="190">
        <f>IF(N212="základní",J212,0)</f>
        <v>0</v>
      </c>
      <c r="BF212" s="190">
        <f>IF(N212="snížená",J212,0)</f>
        <v>0</v>
      </c>
      <c r="BG212" s="190">
        <f>IF(N212="zákl. přenesená",J212,0)</f>
        <v>0</v>
      </c>
      <c r="BH212" s="190">
        <f>IF(N212="sníž. přenesená",J212,0)</f>
        <v>0</v>
      </c>
      <c r="BI212" s="190">
        <f>IF(N212="nulová",J212,0)</f>
        <v>0</v>
      </c>
      <c r="BJ212" s="17" t="s">
        <v>79</v>
      </c>
      <c r="BK212" s="190">
        <f>ROUND(I212*H212,2)</f>
        <v>0</v>
      </c>
      <c r="BL212" s="17" t="s">
        <v>184</v>
      </c>
      <c r="BM212" s="189" t="s">
        <v>1217</v>
      </c>
    </row>
    <row r="213" spans="1:65" s="2" customFormat="1" ht="29.25">
      <c r="A213" s="34"/>
      <c r="B213" s="35"/>
      <c r="C213" s="36"/>
      <c r="D213" s="191" t="s">
        <v>186</v>
      </c>
      <c r="E213" s="36"/>
      <c r="F213" s="192" t="s">
        <v>1218</v>
      </c>
      <c r="G213" s="36"/>
      <c r="H213" s="36"/>
      <c r="I213" s="193"/>
      <c r="J213" s="36"/>
      <c r="K213" s="36"/>
      <c r="L213" s="39"/>
      <c r="M213" s="194"/>
      <c r="N213" s="195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186</v>
      </c>
      <c r="AU213" s="17" t="s">
        <v>81</v>
      </c>
    </row>
    <row r="214" spans="1:65" s="2" customFormat="1" ht="175.5">
      <c r="A214" s="34"/>
      <c r="B214" s="35"/>
      <c r="C214" s="36"/>
      <c r="D214" s="191" t="s">
        <v>188</v>
      </c>
      <c r="E214" s="36"/>
      <c r="F214" s="196" t="s">
        <v>1219</v>
      </c>
      <c r="G214" s="36"/>
      <c r="H214" s="36"/>
      <c r="I214" s="193"/>
      <c r="J214" s="36"/>
      <c r="K214" s="36"/>
      <c r="L214" s="39"/>
      <c r="M214" s="194"/>
      <c r="N214" s="195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188</v>
      </c>
      <c r="AU214" s="17" t="s">
        <v>81</v>
      </c>
    </row>
    <row r="215" spans="1:65" s="2" customFormat="1" ht="24.2" customHeight="1">
      <c r="A215" s="34"/>
      <c r="B215" s="35"/>
      <c r="C215" s="178" t="s">
        <v>374</v>
      </c>
      <c r="D215" s="178" t="s">
        <v>179</v>
      </c>
      <c r="E215" s="179" t="s">
        <v>1220</v>
      </c>
      <c r="F215" s="180" t="s">
        <v>1221</v>
      </c>
      <c r="G215" s="181" t="s">
        <v>201</v>
      </c>
      <c r="H215" s="182">
        <v>1</v>
      </c>
      <c r="I215" s="183"/>
      <c r="J215" s="184">
        <f>ROUND(I215*H215,2)</f>
        <v>0</v>
      </c>
      <c r="K215" s="180" t="s">
        <v>183</v>
      </c>
      <c r="L215" s="39"/>
      <c r="M215" s="185" t="s">
        <v>19</v>
      </c>
      <c r="N215" s="186" t="s">
        <v>43</v>
      </c>
      <c r="O215" s="64"/>
      <c r="P215" s="187">
        <f>O215*H215</f>
        <v>0</v>
      </c>
      <c r="Q215" s="187">
        <v>2.6148782850000001</v>
      </c>
      <c r="R215" s="187">
        <f>Q215*H215</f>
        <v>2.6148782850000001</v>
      </c>
      <c r="S215" s="187">
        <v>0</v>
      </c>
      <c r="T215" s="18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9" t="s">
        <v>184</v>
      </c>
      <c r="AT215" s="189" t="s">
        <v>179</v>
      </c>
      <c r="AU215" s="189" t="s">
        <v>81</v>
      </c>
      <c r="AY215" s="17" t="s">
        <v>177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7" t="s">
        <v>79</v>
      </c>
      <c r="BK215" s="190">
        <f>ROUND(I215*H215,2)</f>
        <v>0</v>
      </c>
      <c r="BL215" s="17" t="s">
        <v>184</v>
      </c>
      <c r="BM215" s="189" t="s">
        <v>1222</v>
      </c>
    </row>
    <row r="216" spans="1:65" s="2" customFormat="1" ht="19.5">
      <c r="A216" s="34"/>
      <c r="B216" s="35"/>
      <c r="C216" s="36"/>
      <c r="D216" s="191" t="s">
        <v>186</v>
      </c>
      <c r="E216" s="36"/>
      <c r="F216" s="192" t="s">
        <v>1223</v>
      </c>
      <c r="G216" s="36"/>
      <c r="H216" s="36"/>
      <c r="I216" s="193"/>
      <c r="J216" s="36"/>
      <c r="K216" s="36"/>
      <c r="L216" s="39"/>
      <c r="M216" s="194"/>
      <c r="N216" s="195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186</v>
      </c>
      <c r="AU216" s="17" t="s">
        <v>81</v>
      </c>
    </row>
    <row r="217" spans="1:65" s="2" customFormat="1" ht="136.5">
      <c r="A217" s="34"/>
      <c r="B217" s="35"/>
      <c r="C217" s="36"/>
      <c r="D217" s="191" t="s">
        <v>188</v>
      </c>
      <c r="E217" s="36"/>
      <c r="F217" s="196" t="s">
        <v>1224</v>
      </c>
      <c r="G217" s="36"/>
      <c r="H217" s="36"/>
      <c r="I217" s="193"/>
      <c r="J217" s="36"/>
      <c r="K217" s="36"/>
      <c r="L217" s="39"/>
      <c r="M217" s="194"/>
      <c r="N217" s="195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188</v>
      </c>
      <c r="AU217" s="17" t="s">
        <v>81</v>
      </c>
    </row>
    <row r="218" spans="1:65" s="2" customFormat="1" ht="24.2" customHeight="1">
      <c r="A218" s="34"/>
      <c r="B218" s="35"/>
      <c r="C218" s="219" t="s">
        <v>382</v>
      </c>
      <c r="D218" s="219" t="s">
        <v>335</v>
      </c>
      <c r="E218" s="220" t="s">
        <v>1225</v>
      </c>
      <c r="F218" s="221" t="s">
        <v>1226</v>
      </c>
      <c r="G218" s="222" t="s">
        <v>201</v>
      </c>
      <c r="H218" s="223">
        <v>1</v>
      </c>
      <c r="I218" s="224"/>
      <c r="J218" s="225">
        <f>ROUND(I218*H218,2)</f>
        <v>0</v>
      </c>
      <c r="K218" s="221" t="s">
        <v>183</v>
      </c>
      <c r="L218" s="226"/>
      <c r="M218" s="227" t="s">
        <v>19</v>
      </c>
      <c r="N218" s="228" t="s">
        <v>43</v>
      </c>
      <c r="O218" s="64"/>
      <c r="P218" s="187">
        <f>O218*H218</f>
        <v>0</v>
      </c>
      <c r="Q218" s="187">
        <v>1.125</v>
      </c>
      <c r="R218" s="187">
        <f>Q218*H218</f>
        <v>1.125</v>
      </c>
      <c r="S218" s="187">
        <v>0</v>
      </c>
      <c r="T218" s="18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9" t="s">
        <v>229</v>
      </c>
      <c r="AT218" s="189" t="s">
        <v>335</v>
      </c>
      <c r="AU218" s="189" t="s">
        <v>81</v>
      </c>
      <c r="AY218" s="17" t="s">
        <v>177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7" t="s">
        <v>79</v>
      </c>
      <c r="BK218" s="190">
        <f>ROUND(I218*H218,2)</f>
        <v>0</v>
      </c>
      <c r="BL218" s="17" t="s">
        <v>184</v>
      </c>
      <c r="BM218" s="189" t="s">
        <v>1227</v>
      </c>
    </row>
    <row r="219" spans="1:65" s="2" customFormat="1" ht="11.25">
      <c r="A219" s="34"/>
      <c r="B219" s="35"/>
      <c r="C219" s="36"/>
      <c r="D219" s="191" t="s">
        <v>186</v>
      </c>
      <c r="E219" s="36"/>
      <c r="F219" s="192" t="s">
        <v>1226</v>
      </c>
      <c r="G219" s="36"/>
      <c r="H219" s="36"/>
      <c r="I219" s="193"/>
      <c r="J219" s="36"/>
      <c r="K219" s="36"/>
      <c r="L219" s="39"/>
      <c r="M219" s="194"/>
      <c r="N219" s="195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186</v>
      </c>
      <c r="AU219" s="17" t="s">
        <v>81</v>
      </c>
    </row>
    <row r="220" spans="1:65" s="2" customFormat="1" ht="24.2" customHeight="1">
      <c r="A220" s="34"/>
      <c r="B220" s="35"/>
      <c r="C220" s="178" t="s">
        <v>388</v>
      </c>
      <c r="D220" s="178" t="s">
        <v>179</v>
      </c>
      <c r="E220" s="179" t="s">
        <v>1228</v>
      </c>
      <c r="F220" s="180" t="s">
        <v>1229</v>
      </c>
      <c r="G220" s="181" t="s">
        <v>201</v>
      </c>
      <c r="H220" s="182">
        <v>2</v>
      </c>
      <c r="I220" s="183"/>
      <c r="J220" s="184">
        <f>ROUND(I220*H220,2)</f>
        <v>0</v>
      </c>
      <c r="K220" s="180" t="s">
        <v>183</v>
      </c>
      <c r="L220" s="39"/>
      <c r="M220" s="185" t="s">
        <v>19</v>
      </c>
      <c r="N220" s="186" t="s">
        <v>43</v>
      </c>
      <c r="O220" s="64"/>
      <c r="P220" s="187">
        <f>O220*H220</f>
        <v>0</v>
      </c>
      <c r="Q220" s="187">
        <v>0.217338</v>
      </c>
      <c r="R220" s="187">
        <f>Q220*H220</f>
        <v>0.43467600000000001</v>
      </c>
      <c r="S220" s="187">
        <v>0</v>
      </c>
      <c r="T220" s="18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9" t="s">
        <v>184</v>
      </c>
      <c r="AT220" s="189" t="s">
        <v>179</v>
      </c>
      <c r="AU220" s="189" t="s">
        <v>81</v>
      </c>
      <c r="AY220" s="17" t="s">
        <v>177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7" t="s">
        <v>79</v>
      </c>
      <c r="BK220" s="190">
        <f>ROUND(I220*H220,2)</f>
        <v>0</v>
      </c>
      <c r="BL220" s="17" t="s">
        <v>184</v>
      </c>
      <c r="BM220" s="189" t="s">
        <v>1230</v>
      </c>
    </row>
    <row r="221" spans="1:65" s="2" customFormat="1" ht="19.5">
      <c r="A221" s="34"/>
      <c r="B221" s="35"/>
      <c r="C221" s="36"/>
      <c r="D221" s="191" t="s">
        <v>186</v>
      </c>
      <c r="E221" s="36"/>
      <c r="F221" s="192" t="s">
        <v>1231</v>
      </c>
      <c r="G221" s="36"/>
      <c r="H221" s="36"/>
      <c r="I221" s="193"/>
      <c r="J221" s="36"/>
      <c r="K221" s="36"/>
      <c r="L221" s="39"/>
      <c r="M221" s="194"/>
      <c r="N221" s="195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186</v>
      </c>
      <c r="AU221" s="17" t="s">
        <v>81</v>
      </c>
    </row>
    <row r="222" spans="1:65" s="2" customFormat="1" ht="39">
      <c r="A222" s="34"/>
      <c r="B222" s="35"/>
      <c r="C222" s="36"/>
      <c r="D222" s="191" t="s">
        <v>188</v>
      </c>
      <c r="E222" s="36"/>
      <c r="F222" s="196" t="s">
        <v>1232</v>
      </c>
      <c r="G222" s="36"/>
      <c r="H222" s="36"/>
      <c r="I222" s="193"/>
      <c r="J222" s="36"/>
      <c r="K222" s="36"/>
      <c r="L222" s="39"/>
      <c r="M222" s="194"/>
      <c r="N222" s="195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188</v>
      </c>
      <c r="AU222" s="17" t="s">
        <v>81</v>
      </c>
    </row>
    <row r="223" spans="1:65" s="2" customFormat="1" ht="14.45" customHeight="1">
      <c r="A223" s="34"/>
      <c r="B223" s="35"/>
      <c r="C223" s="219" t="s">
        <v>394</v>
      </c>
      <c r="D223" s="219" t="s">
        <v>335</v>
      </c>
      <c r="E223" s="220" t="s">
        <v>1233</v>
      </c>
      <c r="F223" s="221" t="s">
        <v>1234</v>
      </c>
      <c r="G223" s="222" t="s">
        <v>201</v>
      </c>
      <c r="H223" s="223">
        <v>1</v>
      </c>
      <c r="I223" s="224"/>
      <c r="J223" s="225">
        <f>ROUND(I223*H223,2)</f>
        <v>0</v>
      </c>
      <c r="K223" s="221" t="s">
        <v>183</v>
      </c>
      <c r="L223" s="226"/>
      <c r="M223" s="227" t="s">
        <v>19</v>
      </c>
      <c r="N223" s="228" t="s">
        <v>43</v>
      </c>
      <c r="O223" s="64"/>
      <c r="P223" s="187">
        <f>O223*H223</f>
        <v>0</v>
      </c>
      <c r="Q223" s="187">
        <v>0.06</v>
      </c>
      <c r="R223" s="187">
        <f>Q223*H223</f>
        <v>0.06</v>
      </c>
      <c r="S223" s="187">
        <v>0</v>
      </c>
      <c r="T223" s="18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9" t="s">
        <v>229</v>
      </c>
      <c r="AT223" s="189" t="s">
        <v>335</v>
      </c>
      <c r="AU223" s="189" t="s">
        <v>81</v>
      </c>
      <c r="AY223" s="17" t="s">
        <v>177</v>
      </c>
      <c r="BE223" s="190">
        <f>IF(N223="základní",J223,0)</f>
        <v>0</v>
      </c>
      <c r="BF223" s="190">
        <f>IF(N223="snížená",J223,0)</f>
        <v>0</v>
      </c>
      <c r="BG223" s="190">
        <f>IF(N223="zákl. přenesená",J223,0)</f>
        <v>0</v>
      </c>
      <c r="BH223" s="190">
        <f>IF(N223="sníž. přenesená",J223,0)</f>
        <v>0</v>
      </c>
      <c r="BI223" s="190">
        <f>IF(N223="nulová",J223,0)</f>
        <v>0</v>
      </c>
      <c r="BJ223" s="17" t="s">
        <v>79</v>
      </c>
      <c r="BK223" s="190">
        <f>ROUND(I223*H223,2)</f>
        <v>0</v>
      </c>
      <c r="BL223" s="17" t="s">
        <v>184</v>
      </c>
      <c r="BM223" s="189" t="s">
        <v>1235</v>
      </c>
    </row>
    <row r="224" spans="1:65" s="2" customFormat="1" ht="11.25">
      <c r="A224" s="34"/>
      <c r="B224" s="35"/>
      <c r="C224" s="36"/>
      <c r="D224" s="191" t="s">
        <v>186</v>
      </c>
      <c r="E224" s="36"/>
      <c r="F224" s="192" t="s">
        <v>1234</v>
      </c>
      <c r="G224" s="36"/>
      <c r="H224" s="36"/>
      <c r="I224" s="193"/>
      <c r="J224" s="36"/>
      <c r="K224" s="36"/>
      <c r="L224" s="39"/>
      <c r="M224" s="194"/>
      <c r="N224" s="195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186</v>
      </c>
      <c r="AU224" s="17" t="s">
        <v>81</v>
      </c>
    </row>
    <row r="225" spans="1:65" s="2" customFormat="1" ht="19.5">
      <c r="A225" s="34"/>
      <c r="B225" s="35"/>
      <c r="C225" s="36"/>
      <c r="D225" s="191" t="s">
        <v>205</v>
      </c>
      <c r="E225" s="36"/>
      <c r="F225" s="196" t="s">
        <v>1236</v>
      </c>
      <c r="G225" s="36"/>
      <c r="H225" s="36"/>
      <c r="I225" s="193"/>
      <c r="J225" s="36"/>
      <c r="K225" s="36"/>
      <c r="L225" s="39"/>
      <c r="M225" s="194"/>
      <c r="N225" s="195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205</v>
      </c>
      <c r="AU225" s="17" t="s">
        <v>81</v>
      </c>
    </row>
    <row r="226" spans="1:65" s="2" customFormat="1" ht="14.45" customHeight="1">
      <c r="A226" s="34"/>
      <c r="B226" s="35"/>
      <c r="C226" s="219" t="s">
        <v>401</v>
      </c>
      <c r="D226" s="219" t="s">
        <v>335</v>
      </c>
      <c r="E226" s="220" t="s">
        <v>1237</v>
      </c>
      <c r="F226" s="221" t="s">
        <v>1238</v>
      </c>
      <c r="G226" s="222" t="s">
        <v>201</v>
      </c>
      <c r="H226" s="223">
        <v>1</v>
      </c>
      <c r="I226" s="224"/>
      <c r="J226" s="225">
        <f>ROUND(I226*H226,2)</f>
        <v>0</v>
      </c>
      <c r="K226" s="221" t="s">
        <v>183</v>
      </c>
      <c r="L226" s="226"/>
      <c r="M226" s="227" t="s">
        <v>19</v>
      </c>
      <c r="N226" s="228" t="s">
        <v>43</v>
      </c>
      <c r="O226" s="64"/>
      <c r="P226" s="187">
        <f>O226*H226</f>
        <v>0</v>
      </c>
      <c r="Q226" s="187">
        <v>5.0599999999999999E-2</v>
      </c>
      <c r="R226" s="187">
        <f>Q226*H226</f>
        <v>5.0599999999999999E-2</v>
      </c>
      <c r="S226" s="187">
        <v>0</v>
      </c>
      <c r="T226" s="18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9" t="s">
        <v>229</v>
      </c>
      <c r="AT226" s="189" t="s">
        <v>335</v>
      </c>
      <c r="AU226" s="189" t="s">
        <v>81</v>
      </c>
      <c r="AY226" s="17" t="s">
        <v>177</v>
      </c>
      <c r="BE226" s="190">
        <f>IF(N226="základní",J226,0)</f>
        <v>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7" t="s">
        <v>79</v>
      </c>
      <c r="BK226" s="190">
        <f>ROUND(I226*H226,2)</f>
        <v>0</v>
      </c>
      <c r="BL226" s="17" t="s">
        <v>184</v>
      </c>
      <c r="BM226" s="189" t="s">
        <v>1239</v>
      </c>
    </row>
    <row r="227" spans="1:65" s="2" customFormat="1" ht="11.25">
      <c r="A227" s="34"/>
      <c r="B227" s="35"/>
      <c r="C227" s="36"/>
      <c r="D227" s="191" t="s">
        <v>186</v>
      </c>
      <c r="E227" s="36"/>
      <c r="F227" s="192" t="s">
        <v>1238</v>
      </c>
      <c r="G227" s="36"/>
      <c r="H227" s="36"/>
      <c r="I227" s="193"/>
      <c r="J227" s="36"/>
      <c r="K227" s="36"/>
      <c r="L227" s="39"/>
      <c r="M227" s="194"/>
      <c r="N227" s="195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186</v>
      </c>
      <c r="AU227" s="17" t="s">
        <v>81</v>
      </c>
    </row>
    <row r="228" spans="1:65" s="2" customFormat="1" ht="19.5">
      <c r="A228" s="34"/>
      <c r="B228" s="35"/>
      <c r="C228" s="36"/>
      <c r="D228" s="191" t="s">
        <v>205</v>
      </c>
      <c r="E228" s="36"/>
      <c r="F228" s="196" t="s">
        <v>1240</v>
      </c>
      <c r="G228" s="36"/>
      <c r="H228" s="36"/>
      <c r="I228" s="193"/>
      <c r="J228" s="36"/>
      <c r="K228" s="36"/>
      <c r="L228" s="39"/>
      <c r="M228" s="194"/>
      <c r="N228" s="195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205</v>
      </c>
      <c r="AU228" s="17" t="s">
        <v>81</v>
      </c>
    </row>
    <row r="229" spans="1:65" s="12" customFormat="1" ht="22.9" customHeight="1">
      <c r="B229" s="162"/>
      <c r="C229" s="163"/>
      <c r="D229" s="164" t="s">
        <v>71</v>
      </c>
      <c r="E229" s="176" t="s">
        <v>236</v>
      </c>
      <c r="F229" s="176" t="s">
        <v>418</v>
      </c>
      <c r="G229" s="163"/>
      <c r="H229" s="163"/>
      <c r="I229" s="166"/>
      <c r="J229" s="177">
        <f>BK229</f>
        <v>0</v>
      </c>
      <c r="K229" s="163"/>
      <c r="L229" s="168"/>
      <c r="M229" s="169"/>
      <c r="N229" s="170"/>
      <c r="O229" s="170"/>
      <c r="P229" s="171">
        <f>P230+SUM(P231:P346)</f>
        <v>0</v>
      </c>
      <c r="Q229" s="170"/>
      <c r="R229" s="171">
        <f>R230+SUM(R231:R346)</f>
        <v>120.88576616384071</v>
      </c>
      <c r="S229" s="170"/>
      <c r="T229" s="172">
        <f>T230+SUM(T231:T346)</f>
        <v>96.613390300000006</v>
      </c>
      <c r="AR229" s="173" t="s">
        <v>79</v>
      </c>
      <c r="AT229" s="174" t="s">
        <v>71</v>
      </c>
      <c r="AU229" s="174" t="s">
        <v>79</v>
      </c>
      <c r="AY229" s="173" t="s">
        <v>177</v>
      </c>
      <c r="BK229" s="175">
        <f>BK230+SUM(BK231:BK346)</f>
        <v>0</v>
      </c>
    </row>
    <row r="230" spans="1:65" s="2" customFormat="1" ht="14.45" customHeight="1">
      <c r="A230" s="34"/>
      <c r="B230" s="35"/>
      <c r="C230" s="178" t="s">
        <v>408</v>
      </c>
      <c r="D230" s="178" t="s">
        <v>179</v>
      </c>
      <c r="E230" s="179" t="s">
        <v>1241</v>
      </c>
      <c r="F230" s="180" t="s">
        <v>1242</v>
      </c>
      <c r="G230" s="181" t="s">
        <v>257</v>
      </c>
      <c r="H230" s="182">
        <v>1.131</v>
      </c>
      <c r="I230" s="183"/>
      <c r="J230" s="184">
        <f>ROUND(I230*H230,2)</f>
        <v>0</v>
      </c>
      <c r="K230" s="180" t="s">
        <v>183</v>
      </c>
      <c r="L230" s="39"/>
      <c r="M230" s="185" t="s">
        <v>19</v>
      </c>
      <c r="N230" s="186" t="s">
        <v>43</v>
      </c>
      <c r="O230" s="64"/>
      <c r="P230" s="187">
        <f>O230*H230</f>
        <v>0</v>
      </c>
      <c r="Q230" s="187">
        <v>1.0627727796999999</v>
      </c>
      <c r="R230" s="187">
        <f>Q230*H230</f>
        <v>1.2019960138407</v>
      </c>
      <c r="S230" s="187">
        <v>0</v>
      </c>
      <c r="T230" s="18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9" t="s">
        <v>184</v>
      </c>
      <c r="AT230" s="189" t="s">
        <v>179</v>
      </c>
      <c r="AU230" s="189" t="s">
        <v>81</v>
      </c>
      <c r="AY230" s="17" t="s">
        <v>177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7" t="s">
        <v>79</v>
      </c>
      <c r="BK230" s="190">
        <f>ROUND(I230*H230,2)</f>
        <v>0</v>
      </c>
      <c r="BL230" s="17" t="s">
        <v>184</v>
      </c>
      <c r="BM230" s="189" t="s">
        <v>1243</v>
      </c>
    </row>
    <row r="231" spans="1:65" s="2" customFormat="1" ht="29.25">
      <c r="A231" s="34"/>
      <c r="B231" s="35"/>
      <c r="C231" s="36"/>
      <c r="D231" s="191" t="s">
        <v>186</v>
      </c>
      <c r="E231" s="36"/>
      <c r="F231" s="192" t="s">
        <v>1244</v>
      </c>
      <c r="G231" s="36"/>
      <c r="H231" s="36"/>
      <c r="I231" s="193"/>
      <c r="J231" s="36"/>
      <c r="K231" s="36"/>
      <c r="L231" s="39"/>
      <c r="M231" s="194"/>
      <c r="N231" s="195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186</v>
      </c>
      <c r="AU231" s="17" t="s">
        <v>81</v>
      </c>
    </row>
    <row r="232" spans="1:65" s="2" customFormat="1" ht="29.25">
      <c r="A232" s="34"/>
      <c r="B232" s="35"/>
      <c r="C232" s="36"/>
      <c r="D232" s="191" t="s">
        <v>205</v>
      </c>
      <c r="E232" s="36"/>
      <c r="F232" s="196" t="s">
        <v>1245</v>
      </c>
      <c r="G232" s="36"/>
      <c r="H232" s="36"/>
      <c r="I232" s="193"/>
      <c r="J232" s="36"/>
      <c r="K232" s="36"/>
      <c r="L232" s="39"/>
      <c r="M232" s="194"/>
      <c r="N232" s="195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205</v>
      </c>
      <c r="AU232" s="17" t="s">
        <v>81</v>
      </c>
    </row>
    <row r="233" spans="1:65" s="13" customFormat="1" ht="11.25">
      <c r="B233" s="197"/>
      <c r="C233" s="198"/>
      <c r="D233" s="191" t="s">
        <v>214</v>
      </c>
      <c r="E233" s="199" t="s">
        <v>19</v>
      </c>
      <c r="F233" s="200" t="s">
        <v>1246</v>
      </c>
      <c r="G233" s="198"/>
      <c r="H233" s="201">
        <v>1.131</v>
      </c>
      <c r="I233" s="202"/>
      <c r="J233" s="198"/>
      <c r="K233" s="198"/>
      <c r="L233" s="203"/>
      <c r="M233" s="204"/>
      <c r="N233" s="205"/>
      <c r="O233" s="205"/>
      <c r="P233" s="205"/>
      <c r="Q233" s="205"/>
      <c r="R233" s="205"/>
      <c r="S233" s="205"/>
      <c r="T233" s="206"/>
      <c r="AT233" s="207" t="s">
        <v>214</v>
      </c>
      <c r="AU233" s="207" t="s">
        <v>81</v>
      </c>
      <c r="AV233" s="13" t="s">
        <v>81</v>
      </c>
      <c r="AW233" s="13" t="s">
        <v>34</v>
      </c>
      <c r="AX233" s="13" t="s">
        <v>72</v>
      </c>
      <c r="AY233" s="207" t="s">
        <v>177</v>
      </c>
    </row>
    <row r="234" spans="1:65" s="14" customFormat="1" ht="11.25">
      <c r="B234" s="208"/>
      <c r="C234" s="209"/>
      <c r="D234" s="191" t="s">
        <v>214</v>
      </c>
      <c r="E234" s="210" t="s">
        <v>19</v>
      </c>
      <c r="F234" s="211" t="s">
        <v>217</v>
      </c>
      <c r="G234" s="209"/>
      <c r="H234" s="212">
        <v>1.131</v>
      </c>
      <c r="I234" s="213"/>
      <c r="J234" s="209"/>
      <c r="K234" s="209"/>
      <c r="L234" s="214"/>
      <c r="M234" s="215"/>
      <c r="N234" s="216"/>
      <c r="O234" s="216"/>
      <c r="P234" s="216"/>
      <c r="Q234" s="216"/>
      <c r="R234" s="216"/>
      <c r="S234" s="216"/>
      <c r="T234" s="217"/>
      <c r="AT234" s="218" t="s">
        <v>214</v>
      </c>
      <c r="AU234" s="218" t="s">
        <v>81</v>
      </c>
      <c r="AV234" s="14" t="s">
        <v>184</v>
      </c>
      <c r="AW234" s="14" t="s">
        <v>34</v>
      </c>
      <c r="AX234" s="14" t="s">
        <v>79</v>
      </c>
      <c r="AY234" s="218" t="s">
        <v>177</v>
      </c>
    </row>
    <row r="235" spans="1:65" s="2" customFormat="1" ht="24.2" customHeight="1">
      <c r="A235" s="34"/>
      <c r="B235" s="35"/>
      <c r="C235" s="178" t="s">
        <v>419</v>
      </c>
      <c r="D235" s="178" t="s">
        <v>179</v>
      </c>
      <c r="E235" s="179" t="s">
        <v>1247</v>
      </c>
      <c r="F235" s="180" t="s">
        <v>1248</v>
      </c>
      <c r="G235" s="181" t="s">
        <v>182</v>
      </c>
      <c r="H235" s="182">
        <v>24.591999999999999</v>
      </c>
      <c r="I235" s="183"/>
      <c r="J235" s="184">
        <f>ROUND(I235*H235,2)</f>
        <v>0</v>
      </c>
      <c r="K235" s="180" t="s">
        <v>183</v>
      </c>
      <c r="L235" s="39"/>
      <c r="M235" s="185" t="s">
        <v>19</v>
      </c>
      <c r="N235" s="186" t="s">
        <v>43</v>
      </c>
      <c r="O235" s="64"/>
      <c r="P235" s="187">
        <f>O235*H235</f>
        <v>0</v>
      </c>
      <c r="Q235" s="187">
        <v>0.49562400000000001</v>
      </c>
      <c r="R235" s="187">
        <f>Q235*H235</f>
        <v>12.188385408</v>
      </c>
      <c r="S235" s="187">
        <v>0</v>
      </c>
      <c r="T235" s="18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9" t="s">
        <v>184</v>
      </c>
      <c r="AT235" s="189" t="s">
        <v>179</v>
      </c>
      <c r="AU235" s="189" t="s">
        <v>81</v>
      </c>
      <c r="AY235" s="17" t="s">
        <v>177</v>
      </c>
      <c r="BE235" s="190">
        <f>IF(N235="základní",J235,0)</f>
        <v>0</v>
      </c>
      <c r="BF235" s="190">
        <f>IF(N235="snížená",J235,0)</f>
        <v>0</v>
      </c>
      <c r="BG235" s="190">
        <f>IF(N235="zákl. přenesená",J235,0)</f>
        <v>0</v>
      </c>
      <c r="BH235" s="190">
        <f>IF(N235="sníž. přenesená",J235,0)</f>
        <v>0</v>
      </c>
      <c r="BI235" s="190">
        <f>IF(N235="nulová",J235,0)</f>
        <v>0</v>
      </c>
      <c r="BJ235" s="17" t="s">
        <v>79</v>
      </c>
      <c r="BK235" s="190">
        <f>ROUND(I235*H235,2)</f>
        <v>0</v>
      </c>
      <c r="BL235" s="17" t="s">
        <v>184</v>
      </c>
      <c r="BM235" s="189" t="s">
        <v>1249</v>
      </c>
    </row>
    <row r="236" spans="1:65" s="2" customFormat="1" ht="19.5">
      <c r="A236" s="34"/>
      <c r="B236" s="35"/>
      <c r="C236" s="36"/>
      <c r="D236" s="191" t="s">
        <v>186</v>
      </c>
      <c r="E236" s="36"/>
      <c r="F236" s="192" t="s">
        <v>1250</v>
      </c>
      <c r="G236" s="36"/>
      <c r="H236" s="36"/>
      <c r="I236" s="193"/>
      <c r="J236" s="36"/>
      <c r="K236" s="36"/>
      <c r="L236" s="39"/>
      <c r="M236" s="194"/>
      <c r="N236" s="195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186</v>
      </c>
      <c r="AU236" s="17" t="s">
        <v>81</v>
      </c>
    </row>
    <row r="237" spans="1:65" s="2" customFormat="1" ht="185.25">
      <c r="A237" s="34"/>
      <c r="B237" s="35"/>
      <c r="C237" s="36"/>
      <c r="D237" s="191" t="s">
        <v>188</v>
      </c>
      <c r="E237" s="36"/>
      <c r="F237" s="196" t="s">
        <v>699</v>
      </c>
      <c r="G237" s="36"/>
      <c r="H237" s="36"/>
      <c r="I237" s="193"/>
      <c r="J237" s="36"/>
      <c r="K237" s="36"/>
      <c r="L237" s="39"/>
      <c r="M237" s="194"/>
      <c r="N237" s="195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188</v>
      </c>
      <c r="AU237" s="17" t="s">
        <v>81</v>
      </c>
    </row>
    <row r="238" spans="1:65" s="2" customFormat="1" ht="19.5">
      <c r="A238" s="34"/>
      <c r="B238" s="35"/>
      <c r="C238" s="36"/>
      <c r="D238" s="191" t="s">
        <v>205</v>
      </c>
      <c r="E238" s="36"/>
      <c r="F238" s="196" t="s">
        <v>1251</v>
      </c>
      <c r="G238" s="36"/>
      <c r="H238" s="36"/>
      <c r="I238" s="193"/>
      <c r="J238" s="36"/>
      <c r="K238" s="36"/>
      <c r="L238" s="39"/>
      <c r="M238" s="194"/>
      <c r="N238" s="195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205</v>
      </c>
      <c r="AU238" s="17" t="s">
        <v>81</v>
      </c>
    </row>
    <row r="239" spans="1:65" s="13" customFormat="1" ht="11.25">
      <c r="B239" s="197"/>
      <c r="C239" s="198"/>
      <c r="D239" s="191" t="s">
        <v>214</v>
      </c>
      <c r="E239" s="199" t="s">
        <v>19</v>
      </c>
      <c r="F239" s="200" t="s">
        <v>1252</v>
      </c>
      <c r="G239" s="198"/>
      <c r="H239" s="201">
        <v>24.591999999999999</v>
      </c>
      <c r="I239" s="202"/>
      <c r="J239" s="198"/>
      <c r="K239" s="198"/>
      <c r="L239" s="203"/>
      <c r="M239" s="204"/>
      <c r="N239" s="205"/>
      <c r="O239" s="205"/>
      <c r="P239" s="205"/>
      <c r="Q239" s="205"/>
      <c r="R239" s="205"/>
      <c r="S239" s="205"/>
      <c r="T239" s="206"/>
      <c r="AT239" s="207" t="s">
        <v>214</v>
      </c>
      <c r="AU239" s="207" t="s">
        <v>81</v>
      </c>
      <c r="AV239" s="13" t="s">
        <v>81</v>
      </c>
      <c r="AW239" s="13" t="s">
        <v>34</v>
      </c>
      <c r="AX239" s="13" t="s">
        <v>72</v>
      </c>
      <c r="AY239" s="207" t="s">
        <v>177</v>
      </c>
    </row>
    <row r="240" spans="1:65" s="14" customFormat="1" ht="11.25">
      <c r="B240" s="208"/>
      <c r="C240" s="209"/>
      <c r="D240" s="191" t="s">
        <v>214</v>
      </c>
      <c r="E240" s="210" t="s">
        <v>19</v>
      </c>
      <c r="F240" s="211" t="s">
        <v>217</v>
      </c>
      <c r="G240" s="209"/>
      <c r="H240" s="212">
        <v>24.591999999999999</v>
      </c>
      <c r="I240" s="213"/>
      <c r="J240" s="209"/>
      <c r="K240" s="209"/>
      <c r="L240" s="214"/>
      <c r="M240" s="215"/>
      <c r="N240" s="216"/>
      <c r="O240" s="216"/>
      <c r="P240" s="216"/>
      <c r="Q240" s="216"/>
      <c r="R240" s="216"/>
      <c r="S240" s="216"/>
      <c r="T240" s="217"/>
      <c r="AT240" s="218" t="s">
        <v>214</v>
      </c>
      <c r="AU240" s="218" t="s">
        <v>81</v>
      </c>
      <c r="AV240" s="14" t="s">
        <v>184</v>
      </c>
      <c r="AW240" s="14" t="s">
        <v>34</v>
      </c>
      <c r="AX240" s="14" t="s">
        <v>79</v>
      </c>
      <c r="AY240" s="218" t="s">
        <v>177</v>
      </c>
    </row>
    <row r="241" spans="1:65" s="2" customFormat="1" ht="24.2" customHeight="1">
      <c r="A241" s="34"/>
      <c r="B241" s="35"/>
      <c r="C241" s="178" t="s">
        <v>425</v>
      </c>
      <c r="D241" s="178" t="s">
        <v>179</v>
      </c>
      <c r="E241" s="179" t="s">
        <v>459</v>
      </c>
      <c r="F241" s="180" t="s">
        <v>460</v>
      </c>
      <c r="G241" s="181" t="s">
        <v>210</v>
      </c>
      <c r="H241" s="182">
        <v>13.25</v>
      </c>
      <c r="I241" s="183"/>
      <c r="J241" s="184">
        <f>ROUND(I241*H241,2)</f>
        <v>0</v>
      </c>
      <c r="K241" s="180" t="s">
        <v>183</v>
      </c>
      <c r="L241" s="39"/>
      <c r="M241" s="185" t="s">
        <v>19</v>
      </c>
      <c r="N241" s="186" t="s">
        <v>43</v>
      </c>
      <c r="O241" s="64"/>
      <c r="P241" s="187">
        <f>O241*H241</f>
        <v>0</v>
      </c>
      <c r="Q241" s="187">
        <v>0</v>
      </c>
      <c r="R241" s="187">
        <f>Q241*H241</f>
        <v>0</v>
      </c>
      <c r="S241" s="187">
        <v>1.8</v>
      </c>
      <c r="T241" s="188">
        <f>S241*H241</f>
        <v>23.85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9" t="s">
        <v>184</v>
      </c>
      <c r="AT241" s="189" t="s">
        <v>179</v>
      </c>
      <c r="AU241" s="189" t="s">
        <v>81</v>
      </c>
      <c r="AY241" s="17" t="s">
        <v>177</v>
      </c>
      <c r="BE241" s="190">
        <f>IF(N241="základní",J241,0)</f>
        <v>0</v>
      </c>
      <c r="BF241" s="190">
        <f>IF(N241="snížená",J241,0)</f>
        <v>0</v>
      </c>
      <c r="BG241" s="190">
        <f>IF(N241="zákl. přenesená",J241,0)</f>
        <v>0</v>
      </c>
      <c r="BH241" s="190">
        <f>IF(N241="sníž. přenesená",J241,0)</f>
        <v>0</v>
      </c>
      <c r="BI241" s="190">
        <f>IF(N241="nulová",J241,0)</f>
        <v>0</v>
      </c>
      <c r="BJ241" s="17" t="s">
        <v>79</v>
      </c>
      <c r="BK241" s="190">
        <f>ROUND(I241*H241,2)</f>
        <v>0</v>
      </c>
      <c r="BL241" s="17" t="s">
        <v>184</v>
      </c>
      <c r="BM241" s="189" t="s">
        <v>1253</v>
      </c>
    </row>
    <row r="242" spans="1:65" s="2" customFormat="1" ht="19.5">
      <c r="A242" s="34"/>
      <c r="B242" s="35"/>
      <c r="C242" s="36"/>
      <c r="D242" s="191" t="s">
        <v>186</v>
      </c>
      <c r="E242" s="36"/>
      <c r="F242" s="192" t="s">
        <v>460</v>
      </c>
      <c r="G242" s="36"/>
      <c r="H242" s="36"/>
      <c r="I242" s="193"/>
      <c r="J242" s="36"/>
      <c r="K242" s="36"/>
      <c r="L242" s="39"/>
      <c r="M242" s="194"/>
      <c r="N242" s="195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186</v>
      </c>
      <c r="AU242" s="17" t="s">
        <v>81</v>
      </c>
    </row>
    <row r="243" spans="1:65" s="2" customFormat="1" ht="19.5">
      <c r="A243" s="34"/>
      <c r="B243" s="35"/>
      <c r="C243" s="36"/>
      <c r="D243" s="191" t="s">
        <v>205</v>
      </c>
      <c r="E243" s="36"/>
      <c r="F243" s="196" t="s">
        <v>1254</v>
      </c>
      <c r="G243" s="36"/>
      <c r="H243" s="36"/>
      <c r="I243" s="193"/>
      <c r="J243" s="36"/>
      <c r="K243" s="36"/>
      <c r="L243" s="39"/>
      <c r="M243" s="194"/>
      <c r="N243" s="195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205</v>
      </c>
      <c r="AU243" s="17" t="s">
        <v>81</v>
      </c>
    </row>
    <row r="244" spans="1:65" s="13" customFormat="1" ht="11.25">
      <c r="B244" s="197"/>
      <c r="C244" s="198"/>
      <c r="D244" s="191" t="s">
        <v>214</v>
      </c>
      <c r="E244" s="199" t="s">
        <v>19</v>
      </c>
      <c r="F244" s="200" t="s">
        <v>1255</v>
      </c>
      <c r="G244" s="198"/>
      <c r="H244" s="201">
        <v>8</v>
      </c>
      <c r="I244" s="202"/>
      <c r="J244" s="198"/>
      <c r="K244" s="198"/>
      <c r="L244" s="203"/>
      <c r="M244" s="204"/>
      <c r="N244" s="205"/>
      <c r="O244" s="205"/>
      <c r="P244" s="205"/>
      <c r="Q244" s="205"/>
      <c r="R244" s="205"/>
      <c r="S244" s="205"/>
      <c r="T244" s="206"/>
      <c r="AT244" s="207" t="s">
        <v>214</v>
      </c>
      <c r="AU244" s="207" t="s">
        <v>81</v>
      </c>
      <c r="AV244" s="13" t="s">
        <v>81</v>
      </c>
      <c r="AW244" s="13" t="s">
        <v>34</v>
      </c>
      <c r="AX244" s="13" t="s">
        <v>72</v>
      </c>
      <c r="AY244" s="207" t="s">
        <v>177</v>
      </c>
    </row>
    <row r="245" spans="1:65" s="13" customFormat="1" ht="11.25">
      <c r="B245" s="197"/>
      <c r="C245" s="198"/>
      <c r="D245" s="191" t="s">
        <v>214</v>
      </c>
      <c r="E245" s="199" t="s">
        <v>19</v>
      </c>
      <c r="F245" s="200" t="s">
        <v>1256</v>
      </c>
      <c r="G245" s="198"/>
      <c r="H245" s="201">
        <v>5.25</v>
      </c>
      <c r="I245" s="202"/>
      <c r="J245" s="198"/>
      <c r="K245" s="198"/>
      <c r="L245" s="203"/>
      <c r="M245" s="204"/>
      <c r="N245" s="205"/>
      <c r="O245" s="205"/>
      <c r="P245" s="205"/>
      <c r="Q245" s="205"/>
      <c r="R245" s="205"/>
      <c r="S245" s="205"/>
      <c r="T245" s="206"/>
      <c r="AT245" s="207" t="s">
        <v>214</v>
      </c>
      <c r="AU245" s="207" t="s">
        <v>81</v>
      </c>
      <c r="AV245" s="13" t="s">
        <v>81</v>
      </c>
      <c r="AW245" s="13" t="s">
        <v>34</v>
      </c>
      <c r="AX245" s="13" t="s">
        <v>72</v>
      </c>
      <c r="AY245" s="207" t="s">
        <v>177</v>
      </c>
    </row>
    <row r="246" spans="1:65" s="14" customFormat="1" ht="11.25">
      <c r="B246" s="208"/>
      <c r="C246" s="209"/>
      <c r="D246" s="191" t="s">
        <v>214</v>
      </c>
      <c r="E246" s="210" t="s">
        <v>19</v>
      </c>
      <c r="F246" s="211" t="s">
        <v>217</v>
      </c>
      <c r="G246" s="209"/>
      <c r="H246" s="212">
        <v>13.25</v>
      </c>
      <c r="I246" s="213"/>
      <c r="J246" s="209"/>
      <c r="K246" s="209"/>
      <c r="L246" s="214"/>
      <c r="M246" s="215"/>
      <c r="N246" s="216"/>
      <c r="O246" s="216"/>
      <c r="P246" s="216"/>
      <c r="Q246" s="216"/>
      <c r="R246" s="216"/>
      <c r="S246" s="216"/>
      <c r="T246" s="217"/>
      <c r="AT246" s="218" t="s">
        <v>214</v>
      </c>
      <c r="AU246" s="218" t="s">
        <v>81</v>
      </c>
      <c r="AV246" s="14" t="s">
        <v>184</v>
      </c>
      <c r="AW246" s="14" t="s">
        <v>34</v>
      </c>
      <c r="AX246" s="14" t="s">
        <v>79</v>
      </c>
      <c r="AY246" s="218" t="s">
        <v>177</v>
      </c>
    </row>
    <row r="247" spans="1:65" s="2" customFormat="1" ht="24.2" customHeight="1">
      <c r="A247" s="34"/>
      <c r="B247" s="35"/>
      <c r="C247" s="178" t="s">
        <v>431</v>
      </c>
      <c r="D247" s="178" t="s">
        <v>179</v>
      </c>
      <c r="E247" s="179" t="s">
        <v>466</v>
      </c>
      <c r="F247" s="180" t="s">
        <v>467</v>
      </c>
      <c r="G247" s="181" t="s">
        <v>182</v>
      </c>
      <c r="H247" s="182">
        <v>58.56</v>
      </c>
      <c r="I247" s="183"/>
      <c r="J247" s="184">
        <f>ROUND(I247*H247,2)</f>
        <v>0</v>
      </c>
      <c r="K247" s="180" t="s">
        <v>183</v>
      </c>
      <c r="L247" s="39"/>
      <c r="M247" s="185" t="s">
        <v>19</v>
      </c>
      <c r="N247" s="186" t="s">
        <v>43</v>
      </c>
      <c r="O247" s="64"/>
      <c r="P247" s="187">
        <f>O247*H247</f>
        <v>0</v>
      </c>
      <c r="Q247" s="187">
        <v>0</v>
      </c>
      <c r="R247" s="187">
        <f>Q247*H247</f>
        <v>0</v>
      </c>
      <c r="S247" s="187">
        <v>0</v>
      </c>
      <c r="T247" s="18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9" t="s">
        <v>184</v>
      </c>
      <c r="AT247" s="189" t="s">
        <v>179</v>
      </c>
      <c r="AU247" s="189" t="s">
        <v>81</v>
      </c>
      <c r="AY247" s="17" t="s">
        <v>177</v>
      </c>
      <c r="BE247" s="190">
        <f>IF(N247="základní",J247,0)</f>
        <v>0</v>
      </c>
      <c r="BF247" s="190">
        <f>IF(N247="snížená",J247,0)</f>
        <v>0</v>
      </c>
      <c r="BG247" s="190">
        <f>IF(N247="zákl. přenesená",J247,0)</f>
        <v>0</v>
      </c>
      <c r="BH247" s="190">
        <f>IF(N247="sníž. přenesená",J247,0)</f>
        <v>0</v>
      </c>
      <c r="BI247" s="190">
        <f>IF(N247="nulová",J247,0)</f>
        <v>0</v>
      </c>
      <c r="BJ247" s="17" t="s">
        <v>79</v>
      </c>
      <c r="BK247" s="190">
        <f>ROUND(I247*H247,2)</f>
        <v>0</v>
      </c>
      <c r="BL247" s="17" t="s">
        <v>184</v>
      </c>
      <c r="BM247" s="189" t="s">
        <v>1257</v>
      </c>
    </row>
    <row r="248" spans="1:65" s="2" customFormat="1" ht="29.25">
      <c r="A248" s="34"/>
      <c r="B248" s="35"/>
      <c r="C248" s="36"/>
      <c r="D248" s="191" t="s">
        <v>186</v>
      </c>
      <c r="E248" s="36"/>
      <c r="F248" s="192" t="s">
        <v>469</v>
      </c>
      <c r="G248" s="36"/>
      <c r="H248" s="36"/>
      <c r="I248" s="193"/>
      <c r="J248" s="36"/>
      <c r="K248" s="36"/>
      <c r="L248" s="39"/>
      <c r="M248" s="194"/>
      <c r="N248" s="195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186</v>
      </c>
      <c r="AU248" s="17" t="s">
        <v>81</v>
      </c>
    </row>
    <row r="249" spans="1:65" s="2" customFormat="1" ht="78">
      <c r="A249" s="34"/>
      <c r="B249" s="35"/>
      <c r="C249" s="36"/>
      <c r="D249" s="191" t="s">
        <v>188</v>
      </c>
      <c r="E249" s="36"/>
      <c r="F249" s="196" t="s">
        <v>470</v>
      </c>
      <c r="G249" s="36"/>
      <c r="H249" s="36"/>
      <c r="I249" s="193"/>
      <c r="J249" s="36"/>
      <c r="K249" s="36"/>
      <c r="L249" s="39"/>
      <c r="M249" s="194"/>
      <c r="N249" s="195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188</v>
      </c>
      <c r="AU249" s="17" t="s">
        <v>81</v>
      </c>
    </row>
    <row r="250" spans="1:65" s="13" customFormat="1" ht="11.25">
      <c r="B250" s="197"/>
      <c r="C250" s="198"/>
      <c r="D250" s="191" t="s">
        <v>214</v>
      </c>
      <c r="E250" s="199" t="s">
        <v>19</v>
      </c>
      <c r="F250" s="200" t="s">
        <v>1258</v>
      </c>
      <c r="G250" s="198"/>
      <c r="H250" s="201">
        <v>18.559999999999999</v>
      </c>
      <c r="I250" s="202"/>
      <c r="J250" s="198"/>
      <c r="K250" s="198"/>
      <c r="L250" s="203"/>
      <c r="M250" s="204"/>
      <c r="N250" s="205"/>
      <c r="O250" s="205"/>
      <c r="P250" s="205"/>
      <c r="Q250" s="205"/>
      <c r="R250" s="205"/>
      <c r="S250" s="205"/>
      <c r="T250" s="206"/>
      <c r="AT250" s="207" t="s">
        <v>214</v>
      </c>
      <c r="AU250" s="207" t="s">
        <v>81</v>
      </c>
      <c r="AV250" s="13" t="s">
        <v>81</v>
      </c>
      <c r="AW250" s="13" t="s">
        <v>34</v>
      </c>
      <c r="AX250" s="13" t="s">
        <v>72</v>
      </c>
      <c r="AY250" s="207" t="s">
        <v>177</v>
      </c>
    </row>
    <row r="251" spans="1:65" s="13" customFormat="1" ht="11.25">
      <c r="B251" s="197"/>
      <c r="C251" s="198"/>
      <c r="D251" s="191" t="s">
        <v>214</v>
      </c>
      <c r="E251" s="199" t="s">
        <v>19</v>
      </c>
      <c r="F251" s="200" t="s">
        <v>1259</v>
      </c>
      <c r="G251" s="198"/>
      <c r="H251" s="201">
        <v>40</v>
      </c>
      <c r="I251" s="202"/>
      <c r="J251" s="198"/>
      <c r="K251" s="198"/>
      <c r="L251" s="203"/>
      <c r="M251" s="204"/>
      <c r="N251" s="205"/>
      <c r="O251" s="205"/>
      <c r="P251" s="205"/>
      <c r="Q251" s="205"/>
      <c r="R251" s="205"/>
      <c r="S251" s="205"/>
      <c r="T251" s="206"/>
      <c r="AT251" s="207" t="s">
        <v>214</v>
      </c>
      <c r="AU251" s="207" t="s">
        <v>81</v>
      </c>
      <c r="AV251" s="13" t="s">
        <v>81</v>
      </c>
      <c r="AW251" s="13" t="s">
        <v>34</v>
      </c>
      <c r="AX251" s="13" t="s">
        <v>72</v>
      </c>
      <c r="AY251" s="207" t="s">
        <v>177</v>
      </c>
    </row>
    <row r="252" spans="1:65" s="14" customFormat="1" ht="11.25">
      <c r="B252" s="208"/>
      <c r="C252" s="209"/>
      <c r="D252" s="191" t="s">
        <v>214</v>
      </c>
      <c r="E252" s="210" t="s">
        <v>19</v>
      </c>
      <c r="F252" s="211" t="s">
        <v>217</v>
      </c>
      <c r="G252" s="209"/>
      <c r="H252" s="212">
        <v>58.56</v>
      </c>
      <c r="I252" s="213"/>
      <c r="J252" s="209"/>
      <c r="K252" s="209"/>
      <c r="L252" s="214"/>
      <c r="M252" s="215"/>
      <c r="N252" s="216"/>
      <c r="O252" s="216"/>
      <c r="P252" s="216"/>
      <c r="Q252" s="216"/>
      <c r="R252" s="216"/>
      <c r="S252" s="216"/>
      <c r="T252" s="217"/>
      <c r="AT252" s="218" t="s">
        <v>214</v>
      </c>
      <c r="AU252" s="218" t="s">
        <v>81</v>
      </c>
      <c r="AV252" s="14" t="s">
        <v>184</v>
      </c>
      <c r="AW252" s="14" t="s">
        <v>34</v>
      </c>
      <c r="AX252" s="14" t="s">
        <v>79</v>
      </c>
      <c r="AY252" s="218" t="s">
        <v>177</v>
      </c>
    </row>
    <row r="253" spans="1:65" s="2" customFormat="1" ht="24.2" customHeight="1">
      <c r="A253" s="34"/>
      <c r="B253" s="35"/>
      <c r="C253" s="178" t="s">
        <v>437</v>
      </c>
      <c r="D253" s="178" t="s">
        <v>179</v>
      </c>
      <c r="E253" s="179" t="s">
        <v>475</v>
      </c>
      <c r="F253" s="180" t="s">
        <v>476</v>
      </c>
      <c r="G253" s="181" t="s">
        <v>182</v>
      </c>
      <c r="H253" s="182">
        <v>878.4</v>
      </c>
      <c r="I253" s="183"/>
      <c r="J253" s="184">
        <f>ROUND(I253*H253,2)</f>
        <v>0</v>
      </c>
      <c r="K253" s="180" t="s">
        <v>183</v>
      </c>
      <c r="L253" s="39"/>
      <c r="M253" s="185" t="s">
        <v>19</v>
      </c>
      <c r="N253" s="186" t="s">
        <v>43</v>
      </c>
      <c r="O253" s="64"/>
      <c r="P253" s="187">
        <f>O253*H253</f>
        <v>0</v>
      </c>
      <c r="Q253" s="187">
        <v>0</v>
      </c>
      <c r="R253" s="187">
        <f>Q253*H253</f>
        <v>0</v>
      </c>
      <c r="S253" s="187">
        <v>0</v>
      </c>
      <c r="T253" s="18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9" t="s">
        <v>184</v>
      </c>
      <c r="AT253" s="189" t="s">
        <v>179</v>
      </c>
      <c r="AU253" s="189" t="s">
        <v>81</v>
      </c>
      <c r="AY253" s="17" t="s">
        <v>177</v>
      </c>
      <c r="BE253" s="190">
        <f>IF(N253="základní",J253,0)</f>
        <v>0</v>
      </c>
      <c r="BF253" s="190">
        <f>IF(N253="snížená",J253,0)</f>
        <v>0</v>
      </c>
      <c r="BG253" s="190">
        <f>IF(N253="zákl. přenesená",J253,0)</f>
        <v>0</v>
      </c>
      <c r="BH253" s="190">
        <f>IF(N253="sníž. přenesená",J253,0)</f>
        <v>0</v>
      </c>
      <c r="BI253" s="190">
        <f>IF(N253="nulová",J253,0)</f>
        <v>0</v>
      </c>
      <c r="BJ253" s="17" t="s">
        <v>79</v>
      </c>
      <c r="BK253" s="190">
        <f>ROUND(I253*H253,2)</f>
        <v>0</v>
      </c>
      <c r="BL253" s="17" t="s">
        <v>184</v>
      </c>
      <c r="BM253" s="189" t="s">
        <v>1260</v>
      </c>
    </row>
    <row r="254" spans="1:65" s="2" customFormat="1" ht="29.25">
      <c r="A254" s="34"/>
      <c r="B254" s="35"/>
      <c r="C254" s="36"/>
      <c r="D254" s="191" t="s">
        <v>186</v>
      </c>
      <c r="E254" s="36"/>
      <c r="F254" s="192" t="s">
        <v>478</v>
      </c>
      <c r="G254" s="36"/>
      <c r="H254" s="36"/>
      <c r="I254" s="193"/>
      <c r="J254" s="36"/>
      <c r="K254" s="36"/>
      <c r="L254" s="39"/>
      <c r="M254" s="194"/>
      <c r="N254" s="195"/>
      <c r="O254" s="64"/>
      <c r="P254" s="64"/>
      <c r="Q254" s="64"/>
      <c r="R254" s="64"/>
      <c r="S254" s="64"/>
      <c r="T254" s="65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186</v>
      </c>
      <c r="AU254" s="17" t="s">
        <v>81</v>
      </c>
    </row>
    <row r="255" spans="1:65" s="2" customFormat="1" ht="78">
      <c r="A255" s="34"/>
      <c r="B255" s="35"/>
      <c r="C255" s="36"/>
      <c r="D255" s="191" t="s">
        <v>188</v>
      </c>
      <c r="E255" s="36"/>
      <c r="F255" s="196" t="s">
        <v>470</v>
      </c>
      <c r="G255" s="36"/>
      <c r="H255" s="36"/>
      <c r="I255" s="193"/>
      <c r="J255" s="36"/>
      <c r="K255" s="36"/>
      <c r="L255" s="39"/>
      <c r="M255" s="194"/>
      <c r="N255" s="195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188</v>
      </c>
      <c r="AU255" s="17" t="s">
        <v>81</v>
      </c>
    </row>
    <row r="256" spans="1:65" s="13" customFormat="1" ht="11.25">
      <c r="B256" s="197"/>
      <c r="C256" s="198"/>
      <c r="D256" s="191" t="s">
        <v>214</v>
      </c>
      <c r="E256" s="199" t="s">
        <v>19</v>
      </c>
      <c r="F256" s="200" t="s">
        <v>1261</v>
      </c>
      <c r="G256" s="198"/>
      <c r="H256" s="201">
        <v>878.4</v>
      </c>
      <c r="I256" s="202"/>
      <c r="J256" s="198"/>
      <c r="K256" s="198"/>
      <c r="L256" s="203"/>
      <c r="M256" s="204"/>
      <c r="N256" s="205"/>
      <c r="O256" s="205"/>
      <c r="P256" s="205"/>
      <c r="Q256" s="205"/>
      <c r="R256" s="205"/>
      <c r="S256" s="205"/>
      <c r="T256" s="206"/>
      <c r="AT256" s="207" t="s">
        <v>214</v>
      </c>
      <c r="AU256" s="207" t="s">
        <v>81</v>
      </c>
      <c r="AV256" s="13" t="s">
        <v>81</v>
      </c>
      <c r="AW256" s="13" t="s">
        <v>34</v>
      </c>
      <c r="AX256" s="13" t="s">
        <v>72</v>
      </c>
      <c r="AY256" s="207" t="s">
        <v>177</v>
      </c>
    </row>
    <row r="257" spans="1:65" s="14" customFormat="1" ht="11.25">
      <c r="B257" s="208"/>
      <c r="C257" s="209"/>
      <c r="D257" s="191" t="s">
        <v>214</v>
      </c>
      <c r="E257" s="210" t="s">
        <v>19</v>
      </c>
      <c r="F257" s="211" t="s">
        <v>217</v>
      </c>
      <c r="G257" s="209"/>
      <c r="H257" s="212">
        <v>878.4</v>
      </c>
      <c r="I257" s="213"/>
      <c r="J257" s="209"/>
      <c r="K257" s="209"/>
      <c r="L257" s="214"/>
      <c r="M257" s="215"/>
      <c r="N257" s="216"/>
      <c r="O257" s="216"/>
      <c r="P257" s="216"/>
      <c r="Q257" s="216"/>
      <c r="R257" s="216"/>
      <c r="S257" s="216"/>
      <c r="T257" s="217"/>
      <c r="AT257" s="218" t="s">
        <v>214</v>
      </c>
      <c r="AU257" s="218" t="s">
        <v>81</v>
      </c>
      <c r="AV257" s="14" t="s">
        <v>184</v>
      </c>
      <c r="AW257" s="14" t="s">
        <v>34</v>
      </c>
      <c r="AX257" s="14" t="s">
        <v>79</v>
      </c>
      <c r="AY257" s="218" t="s">
        <v>177</v>
      </c>
    </row>
    <row r="258" spans="1:65" s="2" customFormat="1" ht="24.2" customHeight="1">
      <c r="A258" s="34"/>
      <c r="B258" s="35"/>
      <c r="C258" s="178" t="s">
        <v>446</v>
      </c>
      <c r="D258" s="178" t="s">
        <v>179</v>
      </c>
      <c r="E258" s="179" t="s">
        <v>481</v>
      </c>
      <c r="F258" s="180" t="s">
        <v>482</v>
      </c>
      <c r="G258" s="181" t="s">
        <v>182</v>
      </c>
      <c r="H258" s="182">
        <v>58.56</v>
      </c>
      <c r="I258" s="183"/>
      <c r="J258" s="184">
        <f>ROUND(I258*H258,2)</f>
        <v>0</v>
      </c>
      <c r="K258" s="180" t="s">
        <v>183</v>
      </c>
      <c r="L258" s="39"/>
      <c r="M258" s="185" t="s">
        <v>19</v>
      </c>
      <c r="N258" s="186" t="s">
        <v>43</v>
      </c>
      <c r="O258" s="64"/>
      <c r="P258" s="187">
        <f>O258*H258</f>
        <v>0</v>
      </c>
      <c r="Q258" s="187">
        <v>0</v>
      </c>
      <c r="R258" s="187">
        <f>Q258*H258</f>
        <v>0</v>
      </c>
      <c r="S258" s="187">
        <v>0</v>
      </c>
      <c r="T258" s="18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9" t="s">
        <v>184</v>
      </c>
      <c r="AT258" s="189" t="s">
        <v>179</v>
      </c>
      <c r="AU258" s="189" t="s">
        <v>81</v>
      </c>
      <c r="AY258" s="17" t="s">
        <v>177</v>
      </c>
      <c r="BE258" s="190">
        <f>IF(N258="základní",J258,0)</f>
        <v>0</v>
      </c>
      <c r="BF258" s="190">
        <f>IF(N258="snížená",J258,0)</f>
        <v>0</v>
      </c>
      <c r="BG258" s="190">
        <f>IF(N258="zákl. přenesená",J258,0)</f>
        <v>0</v>
      </c>
      <c r="BH258" s="190">
        <f>IF(N258="sníž. přenesená",J258,0)</f>
        <v>0</v>
      </c>
      <c r="BI258" s="190">
        <f>IF(N258="nulová",J258,0)</f>
        <v>0</v>
      </c>
      <c r="BJ258" s="17" t="s">
        <v>79</v>
      </c>
      <c r="BK258" s="190">
        <f>ROUND(I258*H258,2)</f>
        <v>0</v>
      </c>
      <c r="BL258" s="17" t="s">
        <v>184</v>
      </c>
      <c r="BM258" s="189" t="s">
        <v>1262</v>
      </c>
    </row>
    <row r="259" spans="1:65" s="2" customFormat="1" ht="29.25">
      <c r="A259" s="34"/>
      <c r="B259" s="35"/>
      <c r="C259" s="36"/>
      <c r="D259" s="191" t="s">
        <v>186</v>
      </c>
      <c r="E259" s="36"/>
      <c r="F259" s="192" t="s">
        <v>484</v>
      </c>
      <c r="G259" s="36"/>
      <c r="H259" s="36"/>
      <c r="I259" s="193"/>
      <c r="J259" s="36"/>
      <c r="K259" s="36"/>
      <c r="L259" s="39"/>
      <c r="M259" s="194"/>
      <c r="N259" s="195"/>
      <c r="O259" s="64"/>
      <c r="P259" s="64"/>
      <c r="Q259" s="64"/>
      <c r="R259" s="64"/>
      <c r="S259" s="64"/>
      <c r="T259" s="65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186</v>
      </c>
      <c r="AU259" s="17" t="s">
        <v>81</v>
      </c>
    </row>
    <row r="260" spans="1:65" s="2" customFormat="1" ht="39">
      <c r="A260" s="34"/>
      <c r="B260" s="35"/>
      <c r="C260" s="36"/>
      <c r="D260" s="191" t="s">
        <v>188</v>
      </c>
      <c r="E260" s="36"/>
      <c r="F260" s="196" t="s">
        <v>485</v>
      </c>
      <c r="G260" s="36"/>
      <c r="H260" s="36"/>
      <c r="I260" s="193"/>
      <c r="J260" s="36"/>
      <c r="K260" s="36"/>
      <c r="L260" s="39"/>
      <c r="M260" s="194"/>
      <c r="N260" s="195"/>
      <c r="O260" s="64"/>
      <c r="P260" s="64"/>
      <c r="Q260" s="64"/>
      <c r="R260" s="64"/>
      <c r="S260" s="64"/>
      <c r="T260" s="6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188</v>
      </c>
      <c r="AU260" s="17" t="s">
        <v>81</v>
      </c>
    </row>
    <row r="261" spans="1:65" s="2" customFormat="1" ht="24.2" customHeight="1">
      <c r="A261" s="34"/>
      <c r="B261" s="35"/>
      <c r="C261" s="178" t="s">
        <v>451</v>
      </c>
      <c r="D261" s="178" t="s">
        <v>179</v>
      </c>
      <c r="E261" s="179" t="s">
        <v>487</v>
      </c>
      <c r="F261" s="180" t="s">
        <v>488</v>
      </c>
      <c r="G261" s="181" t="s">
        <v>440</v>
      </c>
      <c r="H261" s="182">
        <v>21.28</v>
      </c>
      <c r="I261" s="183"/>
      <c r="J261" s="184">
        <f>ROUND(I261*H261,2)</f>
        <v>0</v>
      </c>
      <c r="K261" s="180" t="s">
        <v>183</v>
      </c>
      <c r="L261" s="39"/>
      <c r="M261" s="185" t="s">
        <v>19</v>
      </c>
      <c r="N261" s="186" t="s">
        <v>43</v>
      </c>
      <c r="O261" s="64"/>
      <c r="P261" s="187">
        <f>O261*H261</f>
        <v>0</v>
      </c>
      <c r="Q261" s="187">
        <v>0</v>
      </c>
      <c r="R261" s="187">
        <f>Q261*H261</f>
        <v>0</v>
      </c>
      <c r="S261" s="187">
        <v>0</v>
      </c>
      <c r="T261" s="18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9" t="s">
        <v>184</v>
      </c>
      <c r="AT261" s="189" t="s">
        <v>179</v>
      </c>
      <c r="AU261" s="189" t="s">
        <v>81</v>
      </c>
      <c r="AY261" s="17" t="s">
        <v>177</v>
      </c>
      <c r="BE261" s="190">
        <f>IF(N261="základní",J261,0)</f>
        <v>0</v>
      </c>
      <c r="BF261" s="190">
        <f>IF(N261="snížená",J261,0)</f>
        <v>0</v>
      </c>
      <c r="BG261" s="190">
        <f>IF(N261="zákl. přenesená",J261,0)</f>
        <v>0</v>
      </c>
      <c r="BH261" s="190">
        <f>IF(N261="sníž. přenesená",J261,0)</f>
        <v>0</v>
      </c>
      <c r="BI261" s="190">
        <f>IF(N261="nulová",J261,0)</f>
        <v>0</v>
      </c>
      <c r="BJ261" s="17" t="s">
        <v>79</v>
      </c>
      <c r="BK261" s="190">
        <f>ROUND(I261*H261,2)</f>
        <v>0</v>
      </c>
      <c r="BL261" s="17" t="s">
        <v>184</v>
      </c>
      <c r="BM261" s="189" t="s">
        <v>1263</v>
      </c>
    </row>
    <row r="262" spans="1:65" s="2" customFormat="1" ht="19.5">
      <c r="A262" s="34"/>
      <c r="B262" s="35"/>
      <c r="C262" s="36"/>
      <c r="D262" s="191" t="s">
        <v>186</v>
      </c>
      <c r="E262" s="36"/>
      <c r="F262" s="192" t="s">
        <v>490</v>
      </c>
      <c r="G262" s="36"/>
      <c r="H262" s="36"/>
      <c r="I262" s="193"/>
      <c r="J262" s="36"/>
      <c r="K262" s="36"/>
      <c r="L262" s="39"/>
      <c r="M262" s="194"/>
      <c r="N262" s="195"/>
      <c r="O262" s="64"/>
      <c r="P262" s="64"/>
      <c r="Q262" s="64"/>
      <c r="R262" s="64"/>
      <c r="S262" s="64"/>
      <c r="T262" s="65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186</v>
      </c>
      <c r="AU262" s="17" t="s">
        <v>81</v>
      </c>
    </row>
    <row r="263" spans="1:65" s="2" customFormat="1" ht="87.75">
      <c r="A263" s="34"/>
      <c r="B263" s="35"/>
      <c r="C263" s="36"/>
      <c r="D263" s="191" t="s">
        <v>188</v>
      </c>
      <c r="E263" s="36"/>
      <c r="F263" s="196" t="s">
        <v>491</v>
      </c>
      <c r="G263" s="36"/>
      <c r="H263" s="36"/>
      <c r="I263" s="193"/>
      <c r="J263" s="36"/>
      <c r="K263" s="36"/>
      <c r="L263" s="39"/>
      <c r="M263" s="194"/>
      <c r="N263" s="195"/>
      <c r="O263" s="64"/>
      <c r="P263" s="64"/>
      <c r="Q263" s="64"/>
      <c r="R263" s="64"/>
      <c r="S263" s="64"/>
      <c r="T263" s="65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188</v>
      </c>
      <c r="AU263" s="17" t="s">
        <v>81</v>
      </c>
    </row>
    <row r="264" spans="1:65" s="13" customFormat="1" ht="11.25">
      <c r="B264" s="197"/>
      <c r="C264" s="198"/>
      <c r="D264" s="191" t="s">
        <v>214</v>
      </c>
      <c r="E264" s="199" t="s">
        <v>19</v>
      </c>
      <c r="F264" s="200" t="s">
        <v>1264</v>
      </c>
      <c r="G264" s="198"/>
      <c r="H264" s="201">
        <v>9.2799999999999994</v>
      </c>
      <c r="I264" s="202"/>
      <c r="J264" s="198"/>
      <c r="K264" s="198"/>
      <c r="L264" s="203"/>
      <c r="M264" s="204"/>
      <c r="N264" s="205"/>
      <c r="O264" s="205"/>
      <c r="P264" s="205"/>
      <c r="Q264" s="205"/>
      <c r="R264" s="205"/>
      <c r="S264" s="205"/>
      <c r="T264" s="206"/>
      <c r="AT264" s="207" t="s">
        <v>214</v>
      </c>
      <c r="AU264" s="207" t="s">
        <v>81</v>
      </c>
      <c r="AV264" s="13" t="s">
        <v>81</v>
      </c>
      <c r="AW264" s="13" t="s">
        <v>34</v>
      </c>
      <c r="AX264" s="13" t="s">
        <v>72</v>
      </c>
      <c r="AY264" s="207" t="s">
        <v>177</v>
      </c>
    </row>
    <row r="265" spans="1:65" s="13" customFormat="1" ht="11.25">
      <c r="B265" s="197"/>
      <c r="C265" s="198"/>
      <c r="D265" s="191" t="s">
        <v>214</v>
      </c>
      <c r="E265" s="199" t="s">
        <v>19</v>
      </c>
      <c r="F265" s="200" t="s">
        <v>1265</v>
      </c>
      <c r="G265" s="198"/>
      <c r="H265" s="201">
        <v>12</v>
      </c>
      <c r="I265" s="202"/>
      <c r="J265" s="198"/>
      <c r="K265" s="198"/>
      <c r="L265" s="203"/>
      <c r="M265" s="204"/>
      <c r="N265" s="205"/>
      <c r="O265" s="205"/>
      <c r="P265" s="205"/>
      <c r="Q265" s="205"/>
      <c r="R265" s="205"/>
      <c r="S265" s="205"/>
      <c r="T265" s="206"/>
      <c r="AT265" s="207" t="s">
        <v>214</v>
      </c>
      <c r="AU265" s="207" t="s">
        <v>81</v>
      </c>
      <c r="AV265" s="13" t="s">
        <v>81</v>
      </c>
      <c r="AW265" s="13" t="s">
        <v>34</v>
      </c>
      <c r="AX265" s="13" t="s">
        <v>72</v>
      </c>
      <c r="AY265" s="207" t="s">
        <v>177</v>
      </c>
    </row>
    <row r="266" spans="1:65" s="14" customFormat="1" ht="11.25">
      <c r="B266" s="208"/>
      <c r="C266" s="209"/>
      <c r="D266" s="191" t="s">
        <v>214</v>
      </c>
      <c r="E266" s="210" t="s">
        <v>19</v>
      </c>
      <c r="F266" s="211" t="s">
        <v>217</v>
      </c>
      <c r="G266" s="209"/>
      <c r="H266" s="212">
        <v>21.28</v>
      </c>
      <c r="I266" s="213"/>
      <c r="J266" s="209"/>
      <c r="K266" s="209"/>
      <c r="L266" s="214"/>
      <c r="M266" s="215"/>
      <c r="N266" s="216"/>
      <c r="O266" s="216"/>
      <c r="P266" s="216"/>
      <c r="Q266" s="216"/>
      <c r="R266" s="216"/>
      <c r="S266" s="216"/>
      <c r="T266" s="217"/>
      <c r="AT266" s="218" t="s">
        <v>214</v>
      </c>
      <c r="AU266" s="218" t="s">
        <v>81</v>
      </c>
      <c r="AV266" s="14" t="s">
        <v>184</v>
      </c>
      <c r="AW266" s="14" t="s">
        <v>34</v>
      </c>
      <c r="AX266" s="14" t="s">
        <v>79</v>
      </c>
      <c r="AY266" s="218" t="s">
        <v>177</v>
      </c>
    </row>
    <row r="267" spans="1:65" s="2" customFormat="1" ht="24.2" customHeight="1">
      <c r="A267" s="34"/>
      <c r="B267" s="35"/>
      <c r="C267" s="178" t="s">
        <v>458</v>
      </c>
      <c r="D267" s="178" t="s">
        <v>179</v>
      </c>
      <c r="E267" s="179" t="s">
        <v>496</v>
      </c>
      <c r="F267" s="180" t="s">
        <v>497</v>
      </c>
      <c r="G267" s="181" t="s">
        <v>440</v>
      </c>
      <c r="H267" s="182">
        <v>212.8</v>
      </c>
      <c r="I267" s="183"/>
      <c r="J267" s="184">
        <f>ROUND(I267*H267,2)</f>
        <v>0</v>
      </c>
      <c r="K267" s="180" t="s">
        <v>183</v>
      </c>
      <c r="L267" s="39"/>
      <c r="M267" s="185" t="s">
        <v>19</v>
      </c>
      <c r="N267" s="186" t="s">
        <v>43</v>
      </c>
      <c r="O267" s="64"/>
      <c r="P267" s="187">
        <f>O267*H267</f>
        <v>0</v>
      </c>
      <c r="Q267" s="187">
        <v>0</v>
      </c>
      <c r="R267" s="187">
        <f>Q267*H267</f>
        <v>0</v>
      </c>
      <c r="S267" s="187">
        <v>0</v>
      </c>
      <c r="T267" s="18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9" t="s">
        <v>184</v>
      </c>
      <c r="AT267" s="189" t="s">
        <v>179</v>
      </c>
      <c r="AU267" s="189" t="s">
        <v>81</v>
      </c>
      <c r="AY267" s="17" t="s">
        <v>177</v>
      </c>
      <c r="BE267" s="190">
        <f>IF(N267="základní",J267,0)</f>
        <v>0</v>
      </c>
      <c r="BF267" s="190">
        <f>IF(N267="snížená",J267,0)</f>
        <v>0</v>
      </c>
      <c r="BG267" s="190">
        <f>IF(N267="zákl. přenesená",J267,0)</f>
        <v>0</v>
      </c>
      <c r="BH267" s="190">
        <f>IF(N267="sníž. přenesená",J267,0)</f>
        <v>0</v>
      </c>
      <c r="BI267" s="190">
        <f>IF(N267="nulová",J267,0)</f>
        <v>0</v>
      </c>
      <c r="BJ267" s="17" t="s">
        <v>79</v>
      </c>
      <c r="BK267" s="190">
        <f>ROUND(I267*H267,2)</f>
        <v>0</v>
      </c>
      <c r="BL267" s="17" t="s">
        <v>184</v>
      </c>
      <c r="BM267" s="189" t="s">
        <v>1266</v>
      </c>
    </row>
    <row r="268" spans="1:65" s="2" customFormat="1" ht="19.5">
      <c r="A268" s="34"/>
      <c r="B268" s="35"/>
      <c r="C268" s="36"/>
      <c r="D268" s="191" t="s">
        <v>186</v>
      </c>
      <c r="E268" s="36"/>
      <c r="F268" s="192" t="s">
        <v>499</v>
      </c>
      <c r="G268" s="36"/>
      <c r="H268" s="36"/>
      <c r="I268" s="193"/>
      <c r="J268" s="36"/>
      <c r="K268" s="36"/>
      <c r="L268" s="39"/>
      <c r="M268" s="194"/>
      <c r="N268" s="195"/>
      <c r="O268" s="64"/>
      <c r="P268" s="64"/>
      <c r="Q268" s="64"/>
      <c r="R268" s="64"/>
      <c r="S268" s="64"/>
      <c r="T268" s="65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186</v>
      </c>
      <c r="AU268" s="17" t="s">
        <v>81</v>
      </c>
    </row>
    <row r="269" spans="1:65" s="2" customFormat="1" ht="87.75">
      <c r="A269" s="34"/>
      <c r="B269" s="35"/>
      <c r="C269" s="36"/>
      <c r="D269" s="191" t="s">
        <v>188</v>
      </c>
      <c r="E269" s="36"/>
      <c r="F269" s="196" t="s">
        <v>491</v>
      </c>
      <c r="G269" s="36"/>
      <c r="H269" s="36"/>
      <c r="I269" s="193"/>
      <c r="J269" s="36"/>
      <c r="K269" s="36"/>
      <c r="L269" s="39"/>
      <c r="M269" s="194"/>
      <c r="N269" s="195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188</v>
      </c>
      <c r="AU269" s="17" t="s">
        <v>81</v>
      </c>
    </row>
    <row r="270" spans="1:65" s="13" customFormat="1" ht="11.25">
      <c r="B270" s="197"/>
      <c r="C270" s="198"/>
      <c r="D270" s="191" t="s">
        <v>214</v>
      </c>
      <c r="E270" s="199" t="s">
        <v>19</v>
      </c>
      <c r="F270" s="200" t="s">
        <v>1267</v>
      </c>
      <c r="G270" s="198"/>
      <c r="H270" s="201">
        <v>212.8</v>
      </c>
      <c r="I270" s="202"/>
      <c r="J270" s="198"/>
      <c r="K270" s="198"/>
      <c r="L270" s="203"/>
      <c r="M270" s="204"/>
      <c r="N270" s="205"/>
      <c r="O270" s="205"/>
      <c r="P270" s="205"/>
      <c r="Q270" s="205"/>
      <c r="R270" s="205"/>
      <c r="S270" s="205"/>
      <c r="T270" s="206"/>
      <c r="AT270" s="207" t="s">
        <v>214</v>
      </c>
      <c r="AU270" s="207" t="s">
        <v>81</v>
      </c>
      <c r="AV270" s="13" t="s">
        <v>81</v>
      </c>
      <c r="AW270" s="13" t="s">
        <v>34</v>
      </c>
      <c r="AX270" s="13" t="s">
        <v>72</v>
      </c>
      <c r="AY270" s="207" t="s">
        <v>177</v>
      </c>
    </row>
    <row r="271" spans="1:65" s="14" customFormat="1" ht="11.25">
      <c r="B271" s="208"/>
      <c r="C271" s="209"/>
      <c r="D271" s="191" t="s">
        <v>214</v>
      </c>
      <c r="E271" s="210" t="s">
        <v>19</v>
      </c>
      <c r="F271" s="211" t="s">
        <v>217</v>
      </c>
      <c r="G271" s="209"/>
      <c r="H271" s="212">
        <v>212.8</v>
      </c>
      <c r="I271" s="213"/>
      <c r="J271" s="209"/>
      <c r="K271" s="209"/>
      <c r="L271" s="214"/>
      <c r="M271" s="215"/>
      <c r="N271" s="216"/>
      <c r="O271" s="216"/>
      <c r="P271" s="216"/>
      <c r="Q271" s="216"/>
      <c r="R271" s="216"/>
      <c r="S271" s="216"/>
      <c r="T271" s="217"/>
      <c r="AT271" s="218" t="s">
        <v>214</v>
      </c>
      <c r="AU271" s="218" t="s">
        <v>81</v>
      </c>
      <c r="AV271" s="14" t="s">
        <v>184</v>
      </c>
      <c r="AW271" s="14" t="s">
        <v>34</v>
      </c>
      <c r="AX271" s="14" t="s">
        <v>79</v>
      </c>
      <c r="AY271" s="218" t="s">
        <v>177</v>
      </c>
    </row>
    <row r="272" spans="1:65" s="2" customFormat="1" ht="24.2" customHeight="1">
      <c r="A272" s="34"/>
      <c r="B272" s="35"/>
      <c r="C272" s="178" t="s">
        <v>465</v>
      </c>
      <c r="D272" s="178" t="s">
        <v>179</v>
      </c>
      <c r="E272" s="179" t="s">
        <v>502</v>
      </c>
      <c r="F272" s="180" t="s">
        <v>503</v>
      </c>
      <c r="G272" s="181" t="s">
        <v>440</v>
      </c>
      <c r="H272" s="182">
        <v>21.28</v>
      </c>
      <c r="I272" s="183"/>
      <c r="J272" s="184">
        <f>ROUND(I272*H272,2)</f>
        <v>0</v>
      </c>
      <c r="K272" s="180" t="s">
        <v>183</v>
      </c>
      <c r="L272" s="39"/>
      <c r="M272" s="185" t="s">
        <v>19</v>
      </c>
      <c r="N272" s="186" t="s">
        <v>43</v>
      </c>
      <c r="O272" s="64"/>
      <c r="P272" s="187">
        <f>O272*H272</f>
        <v>0</v>
      </c>
      <c r="Q272" s="187">
        <v>0</v>
      </c>
      <c r="R272" s="187">
        <f>Q272*H272</f>
        <v>0</v>
      </c>
      <c r="S272" s="187">
        <v>0</v>
      </c>
      <c r="T272" s="18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9" t="s">
        <v>184</v>
      </c>
      <c r="AT272" s="189" t="s">
        <v>179</v>
      </c>
      <c r="AU272" s="189" t="s">
        <v>81</v>
      </c>
      <c r="AY272" s="17" t="s">
        <v>177</v>
      </c>
      <c r="BE272" s="190">
        <f>IF(N272="základní",J272,0)</f>
        <v>0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17" t="s">
        <v>79</v>
      </c>
      <c r="BK272" s="190">
        <f>ROUND(I272*H272,2)</f>
        <v>0</v>
      </c>
      <c r="BL272" s="17" t="s">
        <v>184</v>
      </c>
      <c r="BM272" s="189" t="s">
        <v>1268</v>
      </c>
    </row>
    <row r="273" spans="1:65" s="2" customFormat="1" ht="19.5">
      <c r="A273" s="34"/>
      <c r="B273" s="35"/>
      <c r="C273" s="36"/>
      <c r="D273" s="191" t="s">
        <v>186</v>
      </c>
      <c r="E273" s="36"/>
      <c r="F273" s="192" t="s">
        <v>505</v>
      </c>
      <c r="G273" s="36"/>
      <c r="H273" s="36"/>
      <c r="I273" s="193"/>
      <c r="J273" s="36"/>
      <c r="K273" s="36"/>
      <c r="L273" s="39"/>
      <c r="M273" s="194"/>
      <c r="N273" s="195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186</v>
      </c>
      <c r="AU273" s="17" t="s">
        <v>81</v>
      </c>
    </row>
    <row r="274" spans="1:65" s="2" customFormat="1" ht="48.75">
      <c r="A274" s="34"/>
      <c r="B274" s="35"/>
      <c r="C274" s="36"/>
      <c r="D274" s="191" t="s">
        <v>188</v>
      </c>
      <c r="E274" s="36"/>
      <c r="F274" s="196" t="s">
        <v>506</v>
      </c>
      <c r="G274" s="36"/>
      <c r="H274" s="36"/>
      <c r="I274" s="193"/>
      <c r="J274" s="36"/>
      <c r="K274" s="36"/>
      <c r="L274" s="39"/>
      <c r="M274" s="194"/>
      <c r="N274" s="195"/>
      <c r="O274" s="64"/>
      <c r="P274" s="64"/>
      <c r="Q274" s="64"/>
      <c r="R274" s="64"/>
      <c r="S274" s="64"/>
      <c r="T274" s="65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188</v>
      </c>
      <c r="AU274" s="17" t="s">
        <v>81</v>
      </c>
    </row>
    <row r="275" spans="1:65" s="2" customFormat="1" ht="24.2" customHeight="1">
      <c r="A275" s="34"/>
      <c r="B275" s="35"/>
      <c r="C275" s="178" t="s">
        <v>474</v>
      </c>
      <c r="D275" s="178" t="s">
        <v>179</v>
      </c>
      <c r="E275" s="179" t="s">
        <v>508</v>
      </c>
      <c r="F275" s="180" t="s">
        <v>509</v>
      </c>
      <c r="G275" s="181" t="s">
        <v>210</v>
      </c>
      <c r="H275" s="182">
        <v>4.83</v>
      </c>
      <c r="I275" s="183"/>
      <c r="J275" s="184">
        <f>ROUND(I275*H275,2)</f>
        <v>0</v>
      </c>
      <c r="K275" s="180" t="s">
        <v>183</v>
      </c>
      <c r="L275" s="39"/>
      <c r="M275" s="185" t="s">
        <v>19</v>
      </c>
      <c r="N275" s="186" t="s">
        <v>43</v>
      </c>
      <c r="O275" s="64"/>
      <c r="P275" s="187">
        <f>O275*H275</f>
        <v>0</v>
      </c>
      <c r="Q275" s="187">
        <v>0</v>
      </c>
      <c r="R275" s="187">
        <f>Q275*H275</f>
        <v>0</v>
      </c>
      <c r="S275" s="187">
        <v>1.5E-3</v>
      </c>
      <c r="T275" s="188">
        <f>S275*H275</f>
        <v>7.2450000000000006E-3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9" t="s">
        <v>184</v>
      </c>
      <c r="AT275" s="189" t="s">
        <v>179</v>
      </c>
      <c r="AU275" s="189" t="s">
        <v>81</v>
      </c>
      <c r="AY275" s="17" t="s">
        <v>177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7" t="s">
        <v>79</v>
      </c>
      <c r="BK275" s="190">
        <f>ROUND(I275*H275,2)</f>
        <v>0</v>
      </c>
      <c r="BL275" s="17" t="s">
        <v>184</v>
      </c>
      <c r="BM275" s="189" t="s">
        <v>1269</v>
      </c>
    </row>
    <row r="276" spans="1:65" s="2" customFormat="1" ht="19.5">
      <c r="A276" s="34"/>
      <c r="B276" s="35"/>
      <c r="C276" s="36"/>
      <c r="D276" s="191" t="s">
        <v>186</v>
      </c>
      <c r="E276" s="36"/>
      <c r="F276" s="192" t="s">
        <v>511</v>
      </c>
      <c r="G276" s="36"/>
      <c r="H276" s="36"/>
      <c r="I276" s="193"/>
      <c r="J276" s="36"/>
      <c r="K276" s="36"/>
      <c r="L276" s="39"/>
      <c r="M276" s="194"/>
      <c r="N276" s="195"/>
      <c r="O276" s="64"/>
      <c r="P276" s="64"/>
      <c r="Q276" s="64"/>
      <c r="R276" s="64"/>
      <c r="S276" s="64"/>
      <c r="T276" s="6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186</v>
      </c>
      <c r="AU276" s="17" t="s">
        <v>81</v>
      </c>
    </row>
    <row r="277" spans="1:65" s="2" customFormat="1" ht="48.75">
      <c r="A277" s="34"/>
      <c r="B277" s="35"/>
      <c r="C277" s="36"/>
      <c r="D277" s="191" t="s">
        <v>188</v>
      </c>
      <c r="E277" s="36"/>
      <c r="F277" s="196" t="s">
        <v>512</v>
      </c>
      <c r="G277" s="36"/>
      <c r="H277" s="36"/>
      <c r="I277" s="193"/>
      <c r="J277" s="36"/>
      <c r="K277" s="36"/>
      <c r="L277" s="39"/>
      <c r="M277" s="194"/>
      <c r="N277" s="195"/>
      <c r="O277" s="64"/>
      <c r="P277" s="64"/>
      <c r="Q277" s="64"/>
      <c r="R277" s="64"/>
      <c r="S277" s="64"/>
      <c r="T277" s="65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188</v>
      </c>
      <c r="AU277" s="17" t="s">
        <v>81</v>
      </c>
    </row>
    <row r="278" spans="1:65" s="13" customFormat="1" ht="11.25">
      <c r="B278" s="197"/>
      <c r="C278" s="198"/>
      <c r="D278" s="191" t="s">
        <v>214</v>
      </c>
      <c r="E278" s="199" t="s">
        <v>19</v>
      </c>
      <c r="F278" s="200" t="s">
        <v>1270</v>
      </c>
      <c r="G278" s="198"/>
      <c r="H278" s="201">
        <v>4.83</v>
      </c>
      <c r="I278" s="202"/>
      <c r="J278" s="198"/>
      <c r="K278" s="198"/>
      <c r="L278" s="203"/>
      <c r="M278" s="204"/>
      <c r="N278" s="205"/>
      <c r="O278" s="205"/>
      <c r="P278" s="205"/>
      <c r="Q278" s="205"/>
      <c r="R278" s="205"/>
      <c r="S278" s="205"/>
      <c r="T278" s="206"/>
      <c r="AT278" s="207" t="s">
        <v>214</v>
      </c>
      <c r="AU278" s="207" t="s">
        <v>81</v>
      </c>
      <c r="AV278" s="13" t="s">
        <v>81</v>
      </c>
      <c r="AW278" s="13" t="s">
        <v>34</v>
      </c>
      <c r="AX278" s="13" t="s">
        <v>72</v>
      </c>
      <c r="AY278" s="207" t="s">
        <v>177</v>
      </c>
    </row>
    <row r="279" spans="1:65" s="14" customFormat="1" ht="11.25">
      <c r="B279" s="208"/>
      <c r="C279" s="209"/>
      <c r="D279" s="191" t="s">
        <v>214</v>
      </c>
      <c r="E279" s="210" t="s">
        <v>19</v>
      </c>
      <c r="F279" s="211" t="s">
        <v>217</v>
      </c>
      <c r="G279" s="209"/>
      <c r="H279" s="212">
        <v>4.83</v>
      </c>
      <c r="I279" s="213"/>
      <c r="J279" s="209"/>
      <c r="K279" s="209"/>
      <c r="L279" s="214"/>
      <c r="M279" s="215"/>
      <c r="N279" s="216"/>
      <c r="O279" s="216"/>
      <c r="P279" s="216"/>
      <c r="Q279" s="216"/>
      <c r="R279" s="216"/>
      <c r="S279" s="216"/>
      <c r="T279" s="217"/>
      <c r="AT279" s="218" t="s">
        <v>214</v>
      </c>
      <c r="AU279" s="218" t="s">
        <v>81</v>
      </c>
      <c r="AV279" s="14" t="s">
        <v>184</v>
      </c>
      <c r="AW279" s="14" t="s">
        <v>34</v>
      </c>
      <c r="AX279" s="14" t="s">
        <v>79</v>
      </c>
      <c r="AY279" s="218" t="s">
        <v>177</v>
      </c>
    </row>
    <row r="280" spans="1:65" s="2" customFormat="1" ht="24.2" customHeight="1">
      <c r="A280" s="34"/>
      <c r="B280" s="35"/>
      <c r="C280" s="178" t="s">
        <v>480</v>
      </c>
      <c r="D280" s="178" t="s">
        <v>179</v>
      </c>
      <c r="E280" s="179" t="s">
        <v>515</v>
      </c>
      <c r="F280" s="180" t="s">
        <v>516</v>
      </c>
      <c r="G280" s="181" t="s">
        <v>210</v>
      </c>
      <c r="H280" s="182">
        <v>5.4</v>
      </c>
      <c r="I280" s="183"/>
      <c r="J280" s="184">
        <f>ROUND(I280*H280,2)</f>
        <v>0</v>
      </c>
      <c r="K280" s="180" t="s">
        <v>183</v>
      </c>
      <c r="L280" s="39"/>
      <c r="M280" s="185" t="s">
        <v>19</v>
      </c>
      <c r="N280" s="186" t="s">
        <v>43</v>
      </c>
      <c r="O280" s="64"/>
      <c r="P280" s="187">
        <f>O280*H280</f>
        <v>0</v>
      </c>
      <c r="Q280" s="187">
        <v>0</v>
      </c>
      <c r="R280" s="187">
        <f>Q280*H280</f>
        <v>0</v>
      </c>
      <c r="S280" s="187">
        <v>1E-3</v>
      </c>
      <c r="T280" s="188">
        <f>S280*H280</f>
        <v>5.4000000000000003E-3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9" t="s">
        <v>184</v>
      </c>
      <c r="AT280" s="189" t="s">
        <v>179</v>
      </c>
      <c r="AU280" s="189" t="s">
        <v>81</v>
      </c>
      <c r="AY280" s="17" t="s">
        <v>177</v>
      </c>
      <c r="BE280" s="190">
        <f>IF(N280="základní",J280,0)</f>
        <v>0</v>
      </c>
      <c r="BF280" s="190">
        <f>IF(N280="snížená",J280,0)</f>
        <v>0</v>
      </c>
      <c r="BG280" s="190">
        <f>IF(N280="zákl. přenesená",J280,0)</f>
        <v>0</v>
      </c>
      <c r="BH280" s="190">
        <f>IF(N280="sníž. přenesená",J280,0)</f>
        <v>0</v>
      </c>
      <c r="BI280" s="190">
        <f>IF(N280="nulová",J280,0)</f>
        <v>0</v>
      </c>
      <c r="BJ280" s="17" t="s">
        <v>79</v>
      </c>
      <c r="BK280" s="190">
        <f>ROUND(I280*H280,2)</f>
        <v>0</v>
      </c>
      <c r="BL280" s="17" t="s">
        <v>184</v>
      </c>
      <c r="BM280" s="189" t="s">
        <v>1271</v>
      </c>
    </row>
    <row r="281" spans="1:65" s="2" customFormat="1" ht="11.25">
      <c r="A281" s="34"/>
      <c r="B281" s="35"/>
      <c r="C281" s="36"/>
      <c r="D281" s="191" t="s">
        <v>186</v>
      </c>
      <c r="E281" s="36"/>
      <c r="F281" s="192" t="s">
        <v>518</v>
      </c>
      <c r="G281" s="36"/>
      <c r="H281" s="36"/>
      <c r="I281" s="193"/>
      <c r="J281" s="36"/>
      <c r="K281" s="36"/>
      <c r="L281" s="39"/>
      <c r="M281" s="194"/>
      <c r="N281" s="195"/>
      <c r="O281" s="64"/>
      <c r="P281" s="64"/>
      <c r="Q281" s="64"/>
      <c r="R281" s="64"/>
      <c r="S281" s="64"/>
      <c r="T281" s="65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186</v>
      </c>
      <c r="AU281" s="17" t="s">
        <v>81</v>
      </c>
    </row>
    <row r="282" spans="1:65" s="2" customFormat="1" ht="48.75">
      <c r="A282" s="34"/>
      <c r="B282" s="35"/>
      <c r="C282" s="36"/>
      <c r="D282" s="191" t="s">
        <v>188</v>
      </c>
      <c r="E282" s="36"/>
      <c r="F282" s="196" t="s">
        <v>512</v>
      </c>
      <c r="G282" s="36"/>
      <c r="H282" s="36"/>
      <c r="I282" s="193"/>
      <c r="J282" s="36"/>
      <c r="K282" s="36"/>
      <c r="L282" s="39"/>
      <c r="M282" s="194"/>
      <c r="N282" s="195"/>
      <c r="O282" s="64"/>
      <c r="P282" s="64"/>
      <c r="Q282" s="64"/>
      <c r="R282" s="64"/>
      <c r="S282" s="64"/>
      <c r="T282" s="65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188</v>
      </c>
      <c r="AU282" s="17" t="s">
        <v>81</v>
      </c>
    </row>
    <row r="283" spans="1:65" s="2" customFormat="1" ht="19.5">
      <c r="A283" s="34"/>
      <c r="B283" s="35"/>
      <c r="C283" s="36"/>
      <c r="D283" s="191" t="s">
        <v>205</v>
      </c>
      <c r="E283" s="36"/>
      <c r="F283" s="196" t="s">
        <v>1272</v>
      </c>
      <c r="G283" s="36"/>
      <c r="H283" s="36"/>
      <c r="I283" s="193"/>
      <c r="J283" s="36"/>
      <c r="K283" s="36"/>
      <c r="L283" s="39"/>
      <c r="M283" s="194"/>
      <c r="N283" s="195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205</v>
      </c>
      <c r="AU283" s="17" t="s">
        <v>81</v>
      </c>
    </row>
    <row r="284" spans="1:65" s="13" customFormat="1" ht="11.25">
      <c r="B284" s="197"/>
      <c r="C284" s="198"/>
      <c r="D284" s="191" t="s">
        <v>214</v>
      </c>
      <c r="E284" s="199" t="s">
        <v>19</v>
      </c>
      <c r="F284" s="200" t="s">
        <v>1273</v>
      </c>
      <c r="G284" s="198"/>
      <c r="H284" s="201">
        <v>5.4</v>
      </c>
      <c r="I284" s="202"/>
      <c r="J284" s="198"/>
      <c r="K284" s="198"/>
      <c r="L284" s="203"/>
      <c r="M284" s="204"/>
      <c r="N284" s="205"/>
      <c r="O284" s="205"/>
      <c r="P284" s="205"/>
      <c r="Q284" s="205"/>
      <c r="R284" s="205"/>
      <c r="S284" s="205"/>
      <c r="T284" s="206"/>
      <c r="AT284" s="207" t="s">
        <v>214</v>
      </c>
      <c r="AU284" s="207" t="s">
        <v>81</v>
      </c>
      <c r="AV284" s="13" t="s">
        <v>81</v>
      </c>
      <c r="AW284" s="13" t="s">
        <v>34</v>
      </c>
      <c r="AX284" s="13" t="s">
        <v>72</v>
      </c>
      <c r="AY284" s="207" t="s">
        <v>177</v>
      </c>
    </row>
    <row r="285" spans="1:65" s="14" customFormat="1" ht="11.25">
      <c r="B285" s="208"/>
      <c r="C285" s="209"/>
      <c r="D285" s="191" t="s">
        <v>214</v>
      </c>
      <c r="E285" s="210" t="s">
        <v>19</v>
      </c>
      <c r="F285" s="211" t="s">
        <v>217</v>
      </c>
      <c r="G285" s="209"/>
      <c r="H285" s="212">
        <v>5.4</v>
      </c>
      <c r="I285" s="213"/>
      <c r="J285" s="209"/>
      <c r="K285" s="209"/>
      <c r="L285" s="214"/>
      <c r="M285" s="215"/>
      <c r="N285" s="216"/>
      <c r="O285" s="216"/>
      <c r="P285" s="216"/>
      <c r="Q285" s="216"/>
      <c r="R285" s="216"/>
      <c r="S285" s="216"/>
      <c r="T285" s="217"/>
      <c r="AT285" s="218" t="s">
        <v>214</v>
      </c>
      <c r="AU285" s="218" t="s">
        <v>81</v>
      </c>
      <c r="AV285" s="14" t="s">
        <v>184</v>
      </c>
      <c r="AW285" s="14" t="s">
        <v>34</v>
      </c>
      <c r="AX285" s="14" t="s">
        <v>79</v>
      </c>
      <c r="AY285" s="218" t="s">
        <v>177</v>
      </c>
    </row>
    <row r="286" spans="1:65" s="2" customFormat="1" ht="24.2" customHeight="1">
      <c r="A286" s="34"/>
      <c r="B286" s="35"/>
      <c r="C286" s="178" t="s">
        <v>486</v>
      </c>
      <c r="D286" s="178" t="s">
        <v>179</v>
      </c>
      <c r="E286" s="179" t="s">
        <v>675</v>
      </c>
      <c r="F286" s="180" t="s">
        <v>676</v>
      </c>
      <c r="G286" s="181" t="s">
        <v>440</v>
      </c>
      <c r="H286" s="182">
        <v>36</v>
      </c>
      <c r="I286" s="183"/>
      <c r="J286" s="184">
        <f>ROUND(I286*H286,2)</f>
        <v>0</v>
      </c>
      <c r="K286" s="180" t="s">
        <v>183</v>
      </c>
      <c r="L286" s="39"/>
      <c r="M286" s="185" t="s">
        <v>19</v>
      </c>
      <c r="N286" s="186" t="s">
        <v>43</v>
      </c>
      <c r="O286" s="64"/>
      <c r="P286" s="187">
        <f>O286*H286</f>
        <v>0</v>
      </c>
      <c r="Q286" s="187">
        <v>8.6000000000000003E-5</v>
      </c>
      <c r="R286" s="187">
        <f>Q286*H286</f>
        <v>3.0960000000000002E-3</v>
      </c>
      <c r="S286" s="187">
        <v>3.0000000000000001E-3</v>
      </c>
      <c r="T286" s="188">
        <f>S286*H286</f>
        <v>0.108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89" t="s">
        <v>184</v>
      </c>
      <c r="AT286" s="189" t="s">
        <v>179</v>
      </c>
      <c r="AU286" s="189" t="s">
        <v>81</v>
      </c>
      <c r="AY286" s="17" t="s">
        <v>177</v>
      </c>
      <c r="BE286" s="190">
        <f>IF(N286="základní",J286,0)</f>
        <v>0</v>
      </c>
      <c r="BF286" s="190">
        <f>IF(N286="snížená",J286,0)</f>
        <v>0</v>
      </c>
      <c r="BG286" s="190">
        <f>IF(N286="zákl. přenesená",J286,0)</f>
        <v>0</v>
      </c>
      <c r="BH286" s="190">
        <f>IF(N286="sníž. přenesená",J286,0)</f>
        <v>0</v>
      </c>
      <c r="BI286" s="190">
        <f>IF(N286="nulová",J286,0)</f>
        <v>0</v>
      </c>
      <c r="BJ286" s="17" t="s">
        <v>79</v>
      </c>
      <c r="BK286" s="190">
        <f>ROUND(I286*H286,2)</f>
        <v>0</v>
      </c>
      <c r="BL286" s="17" t="s">
        <v>184</v>
      </c>
      <c r="BM286" s="189" t="s">
        <v>1274</v>
      </c>
    </row>
    <row r="287" spans="1:65" s="2" customFormat="1" ht="19.5">
      <c r="A287" s="34"/>
      <c r="B287" s="35"/>
      <c r="C287" s="36"/>
      <c r="D287" s="191" t="s">
        <v>186</v>
      </c>
      <c r="E287" s="36"/>
      <c r="F287" s="192" t="s">
        <v>1275</v>
      </c>
      <c r="G287" s="36"/>
      <c r="H287" s="36"/>
      <c r="I287" s="193"/>
      <c r="J287" s="36"/>
      <c r="K287" s="36"/>
      <c r="L287" s="39"/>
      <c r="M287" s="194"/>
      <c r="N287" s="195"/>
      <c r="O287" s="64"/>
      <c r="P287" s="64"/>
      <c r="Q287" s="64"/>
      <c r="R287" s="64"/>
      <c r="S287" s="64"/>
      <c r="T287" s="65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186</v>
      </c>
      <c r="AU287" s="17" t="s">
        <v>81</v>
      </c>
    </row>
    <row r="288" spans="1:65" s="2" customFormat="1" ht="39">
      <c r="A288" s="34"/>
      <c r="B288" s="35"/>
      <c r="C288" s="36"/>
      <c r="D288" s="191" t="s">
        <v>188</v>
      </c>
      <c r="E288" s="36"/>
      <c r="F288" s="196" t="s">
        <v>1276</v>
      </c>
      <c r="G288" s="36"/>
      <c r="H288" s="36"/>
      <c r="I288" s="193"/>
      <c r="J288" s="36"/>
      <c r="K288" s="36"/>
      <c r="L288" s="39"/>
      <c r="M288" s="194"/>
      <c r="N288" s="195"/>
      <c r="O288" s="64"/>
      <c r="P288" s="64"/>
      <c r="Q288" s="64"/>
      <c r="R288" s="64"/>
      <c r="S288" s="64"/>
      <c r="T288" s="65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188</v>
      </c>
      <c r="AU288" s="17" t="s">
        <v>81</v>
      </c>
    </row>
    <row r="289" spans="1:65" s="2" customFormat="1" ht="19.5">
      <c r="A289" s="34"/>
      <c r="B289" s="35"/>
      <c r="C289" s="36"/>
      <c r="D289" s="191" t="s">
        <v>205</v>
      </c>
      <c r="E289" s="36"/>
      <c r="F289" s="196" t="s">
        <v>1277</v>
      </c>
      <c r="G289" s="36"/>
      <c r="H289" s="36"/>
      <c r="I289" s="193"/>
      <c r="J289" s="36"/>
      <c r="K289" s="36"/>
      <c r="L289" s="39"/>
      <c r="M289" s="194"/>
      <c r="N289" s="195"/>
      <c r="O289" s="64"/>
      <c r="P289" s="64"/>
      <c r="Q289" s="64"/>
      <c r="R289" s="64"/>
      <c r="S289" s="64"/>
      <c r="T289" s="65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205</v>
      </c>
      <c r="AU289" s="17" t="s">
        <v>81</v>
      </c>
    </row>
    <row r="290" spans="1:65" s="13" customFormat="1" ht="11.25">
      <c r="B290" s="197"/>
      <c r="C290" s="198"/>
      <c r="D290" s="191" t="s">
        <v>214</v>
      </c>
      <c r="E290" s="199" t="s">
        <v>19</v>
      </c>
      <c r="F290" s="200" t="s">
        <v>1278</v>
      </c>
      <c r="G290" s="198"/>
      <c r="H290" s="201">
        <v>36</v>
      </c>
      <c r="I290" s="202"/>
      <c r="J290" s="198"/>
      <c r="K290" s="198"/>
      <c r="L290" s="203"/>
      <c r="M290" s="204"/>
      <c r="N290" s="205"/>
      <c r="O290" s="205"/>
      <c r="P290" s="205"/>
      <c r="Q290" s="205"/>
      <c r="R290" s="205"/>
      <c r="S290" s="205"/>
      <c r="T290" s="206"/>
      <c r="AT290" s="207" t="s">
        <v>214</v>
      </c>
      <c r="AU290" s="207" t="s">
        <v>81</v>
      </c>
      <c r="AV290" s="13" t="s">
        <v>81</v>
      </c>
      <c r="AW290" s="13" t="s">
        <v>34</v>
      </c>
      <c r="AX290" s="13" t="s">
        <v>72</v>
      </c>
      <c r="AY290" s="207" t="s">
        <v>177</v>
      </c>
    </row>
    <row r="291" spans="1:65" s="14" customFormat="1" ht="11.25">
      <c r="B291" s="208"/>
      <c r="C291" s="209"/>
      <c r="D291" s="191" t="s">
        <v>214</v>
      </c>
      <c r="E291" s="210" t="s">
        <v>19</v>
      </c>
      <c r="F291" s="211" t="s">
        <v>217</v>
      </c>
      <c r="G291" s="209"/>
      <c r="H291" s="212">
        <v>36</v>
      </c>
      <c r="I291" s="213"/>
      <c r="J291" s="209"/>
      <c r="K291" s="209"/>
      <c r="L291" s="214"/>
      <c r="M291" s="215"/>
      <c r="N291" s="216"/>
      <c r="O291" s="216"/>
      <c r="P291" s="216"/>
      <c r="Q291" s="216"/>
      <c r="R291" s="216"/>
      <c r="S291" s="216"/>
      <c r="T291" s="217"/>
      <c r="AT291" s="218" t="s">
        <v>214</v>
      </c>
      <c r="AU291" s="218" t="s">
        <v>81</v>
      </c>
      <c r="AV291" s="14" t="s">
        <v>184</v>
      </c>
      <c r="AW291" s="14" t="s">
        <v>34</v>
      </c>
      <c r="AX291" s="14" t="s">
        <v>79</v>
      </c>
      <c r="AY291" s="218" t="s">
        <v>177</v>
      </c>
    </row>
    <row r="292" spans="1:65" s="2" customFormat="1" ht="24.2" customHeight="1">
      <c r="A292" s="34"/>
      <c r="B292" s="35"/>
      <c r="C292" s="178" t="s">
        <v>495</v>
      </c>
      <c r="D292" s="178" t="s">
        <v>179</v>
      </c>
      <c r="E292" s="179" t="s">
        <v>1279</v>
      </c>
      <c r="F292" s="180" t="s">
        <v>1280</v>
      </c>
      <c r="G292" s="181" t="s">
        <v>645</v>
      </c>
      <c r="H292" s="182">
        <v>30</v>
      </c>
      <c r="I292" s="183"/>
      <c r="J292" s="184">
        <f>ROUND(I292*H292,2)</f>
        <v>0</v>
      </c>
      <c r="K292" s="180" t="s">
        <v>183</v>
      </c>
      <c r="L292" s="39"/>
      <c r="M292" s="185" t="s">
        <v>19</v>
      </c>
      <c r="N292" s="186" t="s">
        <v>43</v>
      </c>
      <c r="O292" s="64"/>
      <c r="P292" s="187">
        <f>O292*H292</f>
        <v>0</v>
      </c>
      <c r="Q292" s="187">
        <v>3.5765200000000001E-5</v>
      </c>
      <c r="R292" s="187">
        <f>Q292*H292</f>
        <v>1.0729560000000001E-3</v>
      </c>
      <c r="S292" s="187">
        <v>0</v>
      </c>
      <c r="T292" s="18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89" t="s">
        <v>184</v>
      </c>
      <c r="AT292" s="189" t="s">
        <v>179</v>
      </c>
      <c r="AU292" s="189" t="s">
        <v>81</v>
      </c>
      <c r="AY292" s="17" t="s">
        <v>177</v>
      </c>
      <c r="BE292" s="190">
        <f>IF(N292="základní",J292,0)</f>
        <v>0</v>
      </c>
      <c r="BF292" s="190">
        <f>IF(N292="snížená",J292,0)</f>
        <v>0</v>
      </c>
      <c r="BG292" s="190">
        <f>IF(N292="zákl. přenesená",J292,0)</f>
        <v>0</v>
      </c>
      <c r="BH292" s="190">
        <f>IF(N292="sníž. přenesená",J292,0)</f>
        <v>0</v>
      </c>
      <c r="BI292" s="190">
        <f>IF(N292="nulová",J292,0)</f>
        <v>0</v>
      </c>
      <c r="BJ292" s="17" t="s">
        <v>79</v>
      </c>
      <c r="BK292" s="190">
        <f>ROUND(I292*H292,2)</f>
        <v>0</v>
      </c>
      <c r="BL292" s="17" t="s">
        <v>184</v>
      </c>
      <c r="BM292" s="189" t="s">
        <v>1281</v>
      </c>
    </row>
    <row r="293" spans="1:65" s="2" customFormat="1" ht="19.5">
      <c r="A293" s="34"/>
      <c r="B293" s="35"/>
      <c r="C293" s="36"/>
      <c r="D293" s="191" t="s">
        <v>186</v>
      </c>
      <c r="E293" s="36"/>
      <c r="F293" s="192" t="s">
        <v>1282</v>
      </c>
      <c r="G293" s="36"/>
      <c r="H293" s="36"/>
      <c r="I293" s="193"/>
      <c r="J293" s="36"/>
      <c r="K293" s="36"/>
      <c r="L293" s="39"/>
      <c r="M293" s="194"/>
      <c r="N293" s="195"/>
      <c r="O293" s="64"/>
      <c r="P293" s="64"/>
      <c r="Q293" s="64"/>
      <c r="R293" s="64"/>
      <c r="S293" s="64"/>
      <c r="T293" s="65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7" t="s">
        <v>186</v>
      </c>
      <c r="AU293" s="17" t="s">
        <v>81</v>
      </c>
    </row>
    <row r="294" spans="1:65" s="2" customFormat="1" ht="243.75">
      <c r="A294" s="34"/>
      <c r="B294" s="35"/>
      <c r="C294" s="36"/>
      <c r="D294" s="191" t="s">
        <v>188</v>
      </c>
      <c r="E294" s="36"/>
      <c r="F294" s="196" t="s">
        <v>1283</v>
      </c>
      <c r="G294" s="36"/>
      <c r="H294" s="36"/>
      <c r="I294" s="193"/>
      <c r="J294" s="36"/>
      <c r="K294" s="36"/>
      <c r="L294" s="39"/>
      <c r="M294" s="194"/>
      <c r="N294" s="195"/>
      <c r="O294" s="64"/>
      <c r="P294" s="64"/>
      <c r="Q294" s="64"/>
      <c r="R294" s="64"/>
      <c r="S294" s="64"/>
      <c r="T294" s="65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188</v>
      </c>
      <c r="AU294" s="17" t="s">
        <v>81</v>
      </c>
    </row>
    <row r="295" spans="1:65" s="2" customFormat="1" ht="19.5">
      <c r="A295" s="34"/>
      <c r="B295" s="35"/>
      <c r="C295" s="36"/>
      <c r="D295" s="191" t="s">
        <v>205</v>
      </c>
      <c r="E295" s="36"/>
      <c r="F295" s="196" t="s">
        <v>1284</v>
      </c>
      <c r="G295" s="36"/>
      <c r="H295" s="36"/>
      <c r="I295" s="193"/>
      <c r="J295" s="36"/>
      <c r="K295" s="36"/>
      <c r="L295" s="39"/>
      <c r="M295" s="194"/>
      <c r="N295" s="195"/>
      <c r="O295" s="64"/>
      <c r="P295" s="64"/>
      <c r="Q295" s="64"/>
      <c r="R295" s="64"/>
      <c r="S295" s="64"/>
      <c r="T295" s="65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205</v>
      </c>
      <c r="AU295" s="17" t="s">
        <v>81</v>
      </c>
    </row>
    <row r="296" spans="1:65" s="13" customFormat="1" ht="11.25">
      <c r="B296" s="197"/>
      <c r="C296" s="198"/>
      <c r="D296" s="191" t="s">
        <v>214</v>
      </c>
      <c r="E296" s="199" t="s">
        <v>19</v>
      </c>
      <c r="F296" s="200" t="s">
        <v>1285</v>
      </c>
      <c r="G296" s="198"/>
      <c r="H296" s="201">
        <v>30</v>
      </c>
      <c r="I296" s="202"/>
      <c r="J296" s="198"/>
      <c r="K296" s="198"/>
      <c r="L296" s="203"/>
      <c r="M296" s="204"/>
      <c r="N296" s="205"/>
      <c r="O296" s="205"/>
      <c r="P296" s="205"/>
      <c r="Q296" s="205"/>
      <c r="R296" s="205"/>
      <c r="S296" s="205"/>
      <c r="T296" s="206"/>
      <c r="AT296" s="207" t="s">
        <v>214</v>
      </c>
      <c r="AU296" s="207" t="s">
        <v>81</v>
      </c>
      <c r="AV296" s="13" t="s">
        <v>81</v>
      </c>
      <c r="AW296" s="13" t="s">
        <v>34</v>
      </c>
      <c r="AX296" s="13" t="s">
        <v>72</v>
      </c>
      <c r="AY296" s="207" t="s">
        <v>177</v>
      </c>
    </row>
    <row r="297" spans="1:65" s="14" customFormat="1" ht="11.25">
      <c r="B297" s="208"/>
      <c r="C297" s="209"/>
      <c r="D297" s="191" t="s">
        <v>214</v>
      </c>
      <c r="E297" s="210" t="s">
        <v>19</v>
      </c>
      <c r="F297" s="211" t="s">
        <v>217</v>
      </c>
      <c r="G297" s="209"/>
      <c r="H297" s="212">
        <v>30</v>
      </c>
      <c r="I297" s="213"/>
      <c r="J297" s="209"/>
      <c r="K297" s="209"/>
      <c r="L297" s="214"/>
      <c r="M297" s="215"/>
      <c r="N297" s="216"/>
      <c r="O297" s="216"/>
      <c r="P297" s="216"/>
      <c r="Q297" s="216"/>
      <c r="R297" s="216"/>
      <c r="S297" s="216"/>
      <c r="T297" s="217"/>
      <c r="AT297" s="218" t="s">
        <v>214</v>
      </c>
      <c r="AU297" s="218" t="s">
        <v>81</v>
      </c>
      <c r="AV297" s="14" t="s">
        <v>184</v>
      </c>
      <c r="AW297" s="14" t="s">
        <v>34</v>
      </c>
      <c r="AX297" s="14" t="s">
        <v>79</v>
      </c>
      <c r="AY297" s="218" t="s">
        <v>177</v>
      </c>
    </row>
    <row r="298" spans="1:65" s="2" customFormat="1" ht="14.45" customHeight="1">
      <c r="A298" s="34"/>
      <c r="B298" s="35"/>
      <c r="C298" s="219" t="s">
        <v>501</v>
      </c>
      <c r="D298" s="219" t="s">
        <v>335</v>
      </c>
      <c r="E298" s="220" t="s">
        <v>1286</v>
      </c>
      <c r="F298" s="221" t="s">
        <v>666</v>
      </c>
      <c r="G298" s="222" t="s">
        <v>257</v>
      </c>
      <c r="H298" s="223">
        <v>8.8529999999999998</v>
      </c>
      <c r="I298" s="224"/>
      <c r="J298" s="225">
        <f>ROUND(I298*H298,2)</f>
        <v>0</v>
      </c>
      <c r="K298" s="221" t="s">
        <v>183</v>
      </c>
      <c r="L298" s="226"/>
      <c r="M298" s="227" t="s">
        <v>19</v>
      </c>
      <c r="N298" s="228" t="s">
        <v>43</v>
      </c>
      <c r="O298" s="64"/>
      <c r="P298" s="187">
        <f>O298*H298</f>
        <v>0</v>
      </c>
      <c r="Q298" s="187">
        <v>1</v>
      </c>
      <c r="R298" s="187">
        <f>Q298*H298</f>
        <v>8.8529999999999998</v>
      </c>
      <c r="S298" s="187">
        <v>0</v>
      </c>
      <c r="T298" s="18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89" t="s">
        <v>229</v>
      </c>
      <c r="AT298" s="189" t="s">
        <v>335</v>
      </c>
      <c r="AU298" s="189" t="s">
        <v>81</v>
      </c>
      <c r="AY298" s="17" t="s">
        <v>177</v>
      </c>
      <c r="BE298" s="190">
        <f>IF(N298="základní",J298,0)</f>
        <v>0</v>
      </c>
      <c r="BF298" s="190">
        <f>IF(N298="snížená",J298,0)</f>
        <v>0</v>
      </c>
      <c r="BG298" s="190">
        <f>IF(N298="zákl. přenesená",J298,0)</f>
        <v>0</v>
      </c>
      <c r="BH298" s="190">
        <f>IF(N298="sníž. přenesená",J298,0)</f>
        <v>0</v>
      </c>
      <c r="BI298" s="190">
        <f>IF(N298="nulová",J298,0)</f>
        <v>0</v>
      </c>
      <c r="BJ298" s="17" t="s">
        <v>79</v>
      </c>
      <c r="BK298" s="190">
        <f>ROUND(I298*H298,2)</f>
        <v>0</v>
      </c>
      <c r="BL298" s="17" t="s">
        <v>184</v>
      </c>
      <c r="BM298" s="189" t="s">
        <v>1287</v>
      </c>
    </row>
    <row r="299" spans="1:65" s="2" customFormat="1" ht="11.25">
      <c r="A299" s="34"/>
      <c r="B299" s="35"/>
      <c r="C299" s="36"/>
      <c r="D299" s="191" t="s">
        <v>186</v>
      </c>
      <c r="E299" s="36"/>
      <c r="F299" s="192" t="s">
        <v>666</v>
      </c>
      <c r="G299" s="36"/>
      <c r="H299" s="36"/>
      <c r="I299" s="193"/>
      <c r="J299" s="36"/>
      <c r="K299" s="36"/>
      <c r="L299" s="39"/>
      <c r="M299" s="194"/>
      <c r="N299" s="195"/>
      <c r="O299" s="64"/>
      <c r="P299" s="64"/>
      <c r="Q299" s="64"/>
      <c r="R299" s="64"/>
      <c r="S299" s="64"/>
      <c r="T299" s="65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186</v>
      </c>
      <c r="AU299" s="17" t="s">
        <v>81</v>
      </c>
    </row>
    <row r="300" spans="1:65" s="13" customFormat="1" ht="11.25">
      <c r="B300" s="197"/>
      <c r="C300" s="198"/>
      <c r="D300" s="191" t="s">
        <v>214</v>
      </c>
      <c r="E300" s="199" t="s">
        <v>19</v>
      </c>
      <c r="F300" s="200" t="s">
        <v>1288</v>
      </c>
      <c r="G300" s="198"/>
      <c r="H300" s="201">
        <v>8.8529999999999998</v>
      </c>
      <c r="I300" s="202"/>
      <c r="J300" s="198"/>
      <c r="K300" s="198"/>
      <c r="L300" s="203"/>
      <c r="M300" s="204"/>
      <c r="N300" s="205"/>
      <c r="O300" s="205"/>
      <c r="P300" s="205"/>
      <c r="Q300" s="205"/>
      <c r="R300" s="205"/>
      <c r="S300" s="205"/>
      <c r="T300" s="206"/>
      <c r="AT300" s="207" t="s">
        <v>214</v>
      </c>
      <c r="AU300" s="207" t="s">
        <v>81</v>
      </c>
      <c r="AV300" s="13" t="s">
        <v>81</v>
      </c>
      <c r="AW300" s="13" t="s">
        <v>34</v>
      </c>
      <c r="AX300" s="13" t="s">
        <v>72</v>
      </c>
      <c r="AY300" s="207" t="s">
        <v>177</v>
      </c>
    </row>
    <row r="301" spans="1:65" s="14" customFormat="1" ht="11.25">
      <c r="B301" s="208"/>
      <c r="C301" s="209"/>
      <c r="D301" s="191" t="s">
        <v>214</v>
      </c>
      <c r="E301" s="210" t="s">
        <v>19</v>
      </c>
      <c r="F301" s="211" t="s">
        <v>217</v>
      </c>
      <c r="G301" s="209"/>
      <c r="H301" s="212">
        <v>8.8529999999999998</v>
      </c>
      <c r="I301" s="213"/>
      <c r="J301" s="209"/>
      <c r="K301" s="209"/>
      <c r="L301" s="214"/>
      <c r="M301" s="215"/>
      <c r="N301" s="216"/>
      <c r="O301" s="216"/>
      <c r="P301" s="216"/>
      <c r="Q301" s="216"/>
      <c r="R301" s="216"/>
      <c r="S301" s="216"/>
      <c r="T301" s="217"/>
      <c r="AT301" s="218" t="s">
        <v>214</v>
      </c>
      <c r="AU301" s="218" t="s">
        <v>81</v>
      </c>
      <c r="AV301" s="14" t="s">
        <v>184</v>
      </c>
      <c r="AW301" s="14" t="s">
        <v>34</v>
      </c>
      <c r="AX301" s="14" t="s">
        <v>79</v>
      </c>
      <c r="AY301" s="218" t="s">
        <v>177</v>
      </c>
    </row>
    <row r="302" spans="1:65" s="2" customFormat="1" ht="14.45" customHeight="1">
      <c r="A302" s="34"/>
      <c r="B302" s="35"/>
      <c r="C302" s="178" t="s">
        <v>507</v>
      </c>
      <c r="D302" s="178" t="s">
        <v>179</v>
      </c>
      <c r="E302" s="179" t="s">
        <v>1289</v>
      </c>
      <c r="F302" s="180" t="s">
        <v>1290</v>
      </c>
      <c r="G302" s="181" t="s">
        <v>182</v>
      </c>
      <c r="H302" s="182">
        <v>102.407</v>
      </c>
      <c r="I302" s="183"/>
      <c r="J302" s="184">
        <f>ROUND(I302*H302,2)</f>
        <v>0</v>
      </c>
      <c r="K302" s="180" t="s">
        <v>183</v>
      </c>
      <c r="L302" s="39"/>
      <c r="M302" s="185" t="s">
        <v>19</v>
      </c>
      <c r="N302" s="186" t="s">
        <v>43</v>
      </c>
      <c r="O302" s="64"/>
      <c r="P302" s="187">
        <f>O302*H302</f>
        <v>0</v>
      </c>
      <c r="Q302" s="187">
        <v>0</v>
      </c>
      <c r="R302" s="187">
        <f>Q302*H302</f>
        <v>0</v>
      </c>
      <c r="S302" s="187">
        <v>0</v>
      </c>
      <c r="T302" s="18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9" t="s">
        <v>184</v>
      </c>
      <c r="AT302" s="189" t="s">
        <v>179</v>
      </c>
      <c r="AU302" s="189" t="s">
        <v>81</v>
      </c>
      <c r="AY302" s="17" t="s">
        <v>177</v>
      </c>
      <c r="BE302" s="190">
        <f>IF(N302="základní",J302,0)</f>
        <v>0</v>
      </c>
      <c r="BF302" s="190">
        <f>IF(N302="snížená",J302,0)</f>
        <v>0</v>
      </c>
      <c r="BG302" s="190">
        <f>IF(N302="zákl. přenesená",J302,0)</f>
        <v>0</v>
      </c>
      <c r="BH302" s="190">
        <f>IF(N302="sníž. přenesená",J302,0)</f>
        <v>0</v>
      </c>
      <c r="BI302" s="190">
        <f>IF(N302="nulová",J302,0)</f>
        <v>0</v>
      </c>
      <c r="BJ302" s="17" t="s">
        <v>79</v>
      </c>
      <c r="BK302" s="190">
        <f>ROUND(I302*H302,2)</f>
        <v>0</v>
      </c>
      <c r="BL302" s="17" t="s">
        <v>184</v>
      </c>
      <c r="BM302" s="189" t="s">
        <v>1291</v>
      </c>
    </row>
    <row r="303" spans="1:65" s="2" customFormat="1" ht="11.25">
      <c r="A303" s="34"/>
      <c r="B303" s="35"/>
      <c r="C303" s="36"/>
      <c r="D303" s="191" t="s">
        <v>186</v>
      </c>
      <c r="E303" s="36"/>
      <c r="F303" s="192" t="s">
        <v>1290</v>
      </c>
      <c r="G303" s="36"/>
      <c r="H303" s="36"/>
      <c r="I303" s="193"/>
      <c r="J303" s="36"/>
      <c r="K303" s="36"/>
      <c r="L303" s="39"/>
      <c r="M303" s="194"/>
      <c r="N303" s="195"/>
      <c r="O303" s="64"/>
      <c r="P303" s="64"/>
      <c r="Q303" s="64"/>
      <c r="R303" s="64"/>
      <c r="S303" s="64"/>
      <c r="T303" s="65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186</v>
      </c>
      <c r="AU303" s="17" t="s">
        <v>81</v>
      </c>
    </row>
    <row r="304" spans="1:65" s="2" customFormat="1" ht="78">
      <c r="A304" s="34"/>
      <c r="B304" s="35"/>
      <c r="C304" s="36"/>
      <c r="D304" s="191" t="s">
        <v>188</v>
      </c>
      <c r="E304" s="36"/>
      <c r="F304" s="196" t="s">
        <v>540</v>
      </c>
      <c r="G304" s="36"/>
      <c r="H304" s="36"/>
      <c r="I304" s="193"/>
      <c r="J304" s="36"/>
      <c r="K304" s="36"/>
      <c r="L304" s="39"/>
      <c r="M304" s="194"/>
      <c r="N304" s="195"/>
      <c r="O304" s="64"/>
      <c r="P304" s="64"/>
      <c r="Q304" s="64"/>
      <c r="R304" s="64"/>
      <c r="S304" s="64"/>
      <c r="T304" s="65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188</v>
      </c>
      <c r="AU304" s="17" t="s">
        <v>81</v>
      </c>
    </row>
    <row r="305" spans="1:65" s="2" customFormat="1" ht="19.5">
      <c r="A305" s="34"/>
      <c r="B305" s="35"/>
      <c r="C305" s="36"/>
      <c r="D305" s="191" t="s">
        <v>205</v>
      </c>
      <c r="E305" s="36"/>
      <c r="F305" s="196" t="s">
        <v>1292</v>
      </c>
      <c r="G305" s="36"/>
      <c r="H305" s="36"/>
      <c r="I305" s="193"/>
      <c r="J305" s="36"/>
      <c r="K305" s="36"/>
      <c r="L305" s="39"/>
      <c r="M305" s="194"/>
      <c r="N305" s="195"/>
      <c r="O305" s="64"/>
      <c r="P305" s="64"/>
      <c r="Q305" s="64"/>
      <c r="R305" s="64"/>
      <c r="S305" s="64"/>
      <c r="T305" s="65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7" t="s">
        <v>205</v>
      </c>
      <c r="AU305" s="17" t="s">
        <v>81</v>
      </c>
    </row>
    <row r="306" spans="1:65" s="13" customFormat="1" ht="11.25">
      <c r="B306" s="197"/>
      <c r="C306" s="198"/>
      <c r="D306" s="191" t="s">
        <v>214</v>
      </c>
      <c r="E306" s="199" t="s">
        <v>19</v>
      </c>
      <c r="F306" s="200" t="s">
        <v>1293</v>
      </c>
      <c r="G306" s="198"/>
      <c r="H306" s="201">
        <v>24.591999999999999</v>
      </c>
      <c r="I306" s="202"/>
      <c r="J306" s="198"/>
      <c r="K306" s="198"/>
      <c r="L306" s="203"/>
      <c r="M306" s="204"/>
      <c r="N306" s="205"/>
      <c r="O306" s="205"/>
      <c r="P306" s="205"/>
      <c r="Q306" s="205"/>
      <c r="R306" s="205"/>
      <c r="S306" s="205"/>
      <c r="T306" s="206"/>
      <c r="AT306" s="207" t="s">
        <v>214</v>
      </c>
      <c r="AU306" s="207" t="s">
        <v>81</v>
      </c>
      <c r="AV306" s="13" t="s">
        <v>81</v>
      </c>
      <c r="AW306" s="13" t="s">
        <v>34</v>
      </c>
      <c r="AX306" s="13" t="s">
        <v>72</v>
      </c>
      <c r="AY306" s="207" t="s">
        <v>177</v>
      </c>
    </row>
    <row r="307" spans="1:65" s="13" customFormat="1" ht="11.25">
      <c r="B307" s="197"/>
      <c r="C307" s="198"/>
      <c r="D307" s="191" t="s">
        <v>214</v>
      </c>
      <c r="E307" s="199" t="s">
        <v>19</v>
      </c>
      <c r="F307" s="200" t="s">
        <v>1294</v>
      </c>
      <c r="G307" s="198"/>
      <c r="H307" s="201">
        <v>30.065000000000001</v>
      </c>
      <c r="I307" s="202"/>
      <c r="J307" s="198"/>
      <c r="K307" s="198"/>
      <c r="L307" s="203"/>
      <c r="M307" s="204"/>
      <c r="N307" s="205"/>
      <c r="O307" s="205"/>
      <c r="P307" s="205"/>
      <c r="Q307" s="205"/>
      <c r="R307" s="205"/>
      <c r="S307" s="205"/>
      <c r="T307" s="206"/>
      <c r="AT307" s="207" t="s">
        <v>214</v>
      </c>
      <c r="AU307" s="207" t="s">
        <v>81</v>
      </c>
      <c r="AV307" s="13" t="s">
        <v>81</v>
      </c>
      <c r="AW307" s="13" t="s">
        <v>34</v>
      </c>
      <c r="AX307" s="13" t="s">
        <v>72</v>
      </c>
      <c r="AY307" s="207" t="s">
        <v>177</v>
      </c>
    </row>
    <row r="308" spans="1:65" s="13" customFormat="1" ht="11.25">
      <c r="B308" s="197"/>
      <c r="C308" s="198"/>
      <c r="D308" s="191" t="s">
        <v>214</v>
      </c>
      <c r="E308" s="199" t="s">
        <v>19</v>
      </c>
      <c r="F308" s="200" t="s">
        <v>1295</v>
      </c>
      <c r="G308" s="198"/>
      <c r="H308" s="201">
        <v>47.75</v>
      </c>
      <c r="I308" s="202"/>
      <c r="J308" s="198"/>
      <c r="K308" s="198"/>
      <c r="L308" s="203"/>
      <c r="M308" s="204"/>
      <c r="N308" s="205"/>
      <c r="O308" s="205"/>
      <c r="P308" s="205"/>
      <c r="Q308" s="205"/>
      <c r="R308" s="205"/>
      <c r="S308" s="205"/>
      <c r="T308" s="206"/>
      <c r="AT308" s="207" t="s">
        <v>214</v>
      </c>
      <c r="AU308" s="207" t="s">
        <v>81</v>
      </c>
      <c r="AV308" s="13" t="s">
        <v>81</v>
      </c>
      <c r="AW308" s="13" t="s">
        <v>34</v>
      </c>
      <c r="AX308" s="13" t="s">
        <v>72</v>
      </c>
      <c r="AY308" s="207" t="s">
        <v>177</v>
      </c>
    </row>
    <row r="309" spans="1:65" s="14" customFormat="1" ht="11.25">
      <c r="B309" s="208"/>
      <c r="C309" s="209"/>
      <c r="D309" s="191" t="s">
        <v>214</v>
      </c>
      <c r="E309" s="210" t="s">
        <v>19</v>
      </c>
      <c r="F309" s="211" t="s">
        <v>217</v>
      </c>
      <c r="G309" s="209"/>
      <c r="H309" s="212">
        <v>102.407</v>
      </c>
      <c r="I309" s="213"/>
      <c r="J309" s="209"/>
      <c r="K309" s="209"/>
      <c r="L309" s="214"/>
      <c r="M309" s="215"/>
      <c r="N309" s="216"/>
      <c r="O309" s="216"/>
      <c r="P309" s="216"/>
      <c r="Q309" s="216"/>
      <c r="R309" s="216"/>
      <c r="S309" s="216"/>
      <c r="T309" s="217"/>
      <c r="AT309" s="218" t="s">
        <v>214</v>
      </c>
      <c r="AU309" s="218" t="s">
        <v>81</v>
      </c>
      <c r="AV309" s="14" t="s">
        <v>184</v>
      </c>
      <c r="AW309" s="14" t="s">
        <v>34</v>
      </c>
      <c r="AX309" s="14" t="s">
        <v>79</v>
      </c>
      <c r="AY309" s="218" t="s">
        <v>177</v>
      </c>
    </row>
    <row r="310" spans="1:65" s="2" customFormat="1" ht="24.2" customHeight="1">
      <c r="A310" s="34"/>
      <c r="B310" s="35"/>
      <c r="C310" s="178" t="s">
        <v>514</v>
      </c>
      <c r="D310" s="178" t="s">
        <v>179</v>
      </c>
      <c r="E310" s="179" t="s">
        <v>548</v>
      </c>
      <c r="F310" s="180" t="s">
        <v>549</v>
      </c>
      <c r="G310" s="181" t="s">
        <v>182</v>
      </c>
      <c r="H310" s="182">
        <v>3.0070000000000001</v>
      </c>
      <c r="I310" s="183"/>
      <c r="J310" s="184">
        <f>ROUND(I310*H310,2)</f>
        <v>0</v>
      </c>
      <c r="K310" s="180" t="s">
        <v>183</v>
      </c>
      <c r="L310" s="39"/>
      <c r="M310" s="185" t="s">
        <v>19</v>
      </c>
      <c r="N310" s="186" t="s">
        <v>43</v>
      </c>
      <c r="O310" s="64"/>
      <c r="P310" s="187">
        <f>O310*H310</f>
        <v>0</v>
      </c>
      <c r="Q310" s="187">
        <v>0</v>
      </c>
      <c r="R310" s="187">
        <f>Q310*H310</f>
        <v>0</v>
      </c>
      <c r="S310" s="187">
        <v>7.7899999999999997E-2</v>
      </c>
      <c r="T310" s="188">
        <f>S310*H310</f>
        <v>0.23424529999999999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9" t="s">
        <v>184</v>
      </c>
      <c r="AT310" s="189" t="s">
        <v>179</v>
      </c>
      <c r="AU310" s="189" t="s">
        <v>81</v>
      </c>
      <c r="AY310" s="17" t="s">
        <v>177</v>
      </c>
      <c r="BE310" s="190">
        <f>IF(N310="základní",J310,0)</f>
        <v>0</v>
      </c>
      <c r="BF310" s="190">
        <f>IF(N310="snížená",J310,0)</f>
        <v>0</v>
      </c>
      <c r="BG310" s="190">
        <f>IF(N310="zákl. přenesená",J310,0)</f>
        <v>0</v>
      </c>
      <c r="BH310" s="190">
        <f>IF(N310="sníž. přenesená",J310,0)</f>
        <v>0</v>
      </c>
      <c r="BI310" s="190">
        <f>IF(N310="nulová",J310,0)</f>
        <v>0</v>
      </c>
      <c r="BJ310" s="17" t="s">
        <v>79</v>
      </c>
      <c r="BK310" s="190">
        <f>ROUND(I310*H310,2)</f>
        <v>0</v>
      </c>
      <c r="BL310" s="17" t="s">
        <v>184</v>
      </c>
      <c r="BM310" s="189" t="s">
        <v>1296</v>
      </c>
    </row>
    <row r="311" spans="1:65" s="2" customFormat="1" ht="29.25">
      <c r="A311" s="34"/>
      <c r="B311" s="35"/>
      <c r="C311" s="36"/>
      <c r="D311" s="191" t="s">
        <v>186</v>
      </c>
      <c r="E311" s="36"/>
      <c r="F311" s="192" t="s">
        <v>551</v>
      </c>
      <c r="G311" s="36"/>
      <c r="H311" s="36"/>
      <c r="I311" s="193"/>
      <c r="J311" s="36"/>
      <c r="K311" s="36"/>
      <c r="L311" s="39"/>
      <c r="M311" s="194"/>
      <c r="N311" s="195"/>
      <c r="O311" s="64"/>
      <c r="P311" s="64"/>
      <c r="Q311" s="64"/>
      <c r="R311" s="64"/>
      <c r="S311" s="64"/>
      <c r="T311" s="65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186</v>
      </c>
      <c r="AU311" s="17" t="s">
        <v>81</v>
      </c>
    </row>
    <row r="312" spans="1:65" s="2" customFormat="1" ht="117">
      <c r="A312" s="34"/>
      <c r="B312" s="35"/>
      <c r="C312" s="36"/>
      <c r="D312" s="191" t="s">
        <v>188</v>
      </c>
      <c r="E312" s="36"/>
      <c r="F312" s="196" t="s">
        <v>552</v>
      </c>
      <c r="G312" s="36"/>
      <c r="H312" s="36"/>
      <c r="I312" s="193"/>
      <c r="J312" s="36"/>
      <c r="K312" s="36"/>
      <c r="L312" s="39"/>
      <c r="M312" s="194"/>
      <c r="N312" s="195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188</v>
      </c>
      <c r="AU312" s="17" t="s">
        <v>81</v>
      </c>
    </row>
    <row r="313" spans="1:65" s="2" customFormat="1" ht="19.5">
      <c r="A313" s="34"/>
      <c r="B313" s="35"/>
      <c r="C313" s="36"/>
      <c r="D313" s="191" t="s">
        <v>205</v>
      </c>
      <c r="E313" s="36"/>
      <c r="F313" s="196" t="s">
        <v>1297</v>
      </c>
      <c r="G313" s="36"/>
      <c r="H313" s="36"/>
      <c r="I313" s="193"/>
      <c r="J313" s="36"/>
      <c r="K313" s="36"/>
      <c r="L313" s="39"/>
      <c r="M313" s="194"/>
      <c r="N313" s="195"/>
      <c r="O313" s="64"/>
      <c r="P313" s="64"/>
      <c r="Q313" s="64"/>
      <c r="R313" s="64"/>
      <c r="S313" s="64"/>
      <c r="T313" s="65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205</v>
      </c>
      <c r="AU313" s="17" t="s">
        <v>81</v>
      </c>
    </row>
    <row r="314" spans="1:65" s="13" customFormat="1" ht="11.25">
      <c r="B314" s="197"/>
      <c r="C314" s="198"/>
      <c r="D314" s="191" t="s">
        <v>214</v>
      </c>
      <c r="E314" s="199" t="s">
        <v>19</v>
      </c>
      <c r="F314" s="200" t="s">
        <v>1298</v>
      </c>
      <c r="G314" s="198"/>
      <c r="H314" s="201">
        <v>3.0070000000000001</v>
      </c>
      <c r="I314" s="202"/>
      <c r="J314" s="198"/>
      <c r="K314" s="198"/>
      <c r="L314" s="203"/>
      <c r="M314" s="204"/>
      <c r="N314" s="205"/>
      <c r="O314" s="205"/>
      <c r="P314" s="205"/>
      <c r="Q314" s="205"/>
      <c r="R314" s="205"/>
      <c r="S314" s="205"/>
      <c r="T314" s="206"/>
      <c r="AT314" s="207" t="s">
        <v>214</v>
      </c>
      <c r="AU314" s="207" t="s">
        <v>81</v>
      </c>
      <c r="AV314" s="13" t="s">
        <v>81</v>
      </c>
      <c r="AW314" s="13" t="s">
        <v>34</v>
      </c>
      <c r="AX314" s="13" t="s">
        <v>72</v>
      </c>
      <c r="AY314" s="207" t="s">
        <v>177</v>
      </c>
    </row>
    <row r="315" spans="1:65" s="14" customFormat="1" ht="11.25">
      <c r="B315" s="208"/>
      <c r="C315" s="209"/>
      <c r="D315" s="191" t="s">
        <v>214</v>
      </c>
      <c r="E315" s="210" t="s">
        <v>19</v>
      </c>
      <c r="F315" s="211" t="s">
        <v>217</v>
      </c>
      <c r="G315" s="209"/>
      <c r="H315" s="212">
        <v>3.0070000000000001</v>
      </c>
      <c r="I315" s="213"/>
      <c r="J315" s="209"/>
      <c r="K315" s="209"/>
      <c r="L315" s="214"/>
      <c r="M315" s="215"/>
      <c r="N315" s="216"/>
      <c r="O315" s="216"/>
      <c r="P315" s="216"/>
      <c r="Q315" s="216"/>
      <c r="R315" s="216"/>
      <c r="S315" s="216"/>
      <c r="T315" s="217"/>
      <c r="AT315" s="218" t="s">
        <v>214</v>
      </c>
      <c r="AU315" s="218" t="s">
        <v>81</v>
      </c>
      <c r="AV315" s="14" t="s">
        <v>184</v>
      </c>
      <c r="AW315" s="14" t="s">
        <v>34</v>
      </c>
      <c r="AX315" s="14" t="s">
        <v>79</v>
      </c>
      <c r="AY315" s="218" t="s">
        <v>177</v>
      </c>
    </row>
    <row r="316" spans="1:65" s="2" customFormat="1" ht="14.45" customHeight="1">
      <c r="A316" s="34"/>
      <c r="B316" s="35"/>
      <c r="C316" s="178" t="s">
        <v>521</v>
      </c>
      <c r="D316" s="178" t="s">
        <v>179</v>
      </c>
      <c r="E316" s="179" t="s">
        <v>1299</v>
      </c>
      <c r="F316" s="180" t="s">
        <v>1300</v>
      </c>
      <c r="G316" s="181" t="s">
        <v>210</v>
      </c>
      <c r="H316" s="182">
        <v>14</v>
      </c>
      <c r="I316" s="183"/>
      <c r="J316" s="184">
        <f>ROUND(I316*H316,2)</f>
        <v>0</v>
      </c>
      <c r="K316" s="180" t="s">
        <v>183</v>
      </c>
      <c r="L316" s="39"/>
      <c r="M316" s="185" t="s">
        <v>19</v>
      </c>
      <c r="N316" s="186" t="s">
        <v>43</v>
      </c>
      <c r="O316" s="64"/>
      <c r="P316" s="187">
        <f>O316*H316</f>
        <v>0</v>
      </c>
      <c r="Q316" s="187">
        <v>0</v>
      </c>
      <c r="R316" s="187">
        <f>Q316*H316</f>
        <v>0</v>
      </c>
      <c r="S316" s="187">
        <v>0</v>
      </c>
      <c r="T316" s="18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89" t="s">
        <v>184</v>
      </c>
      <c r="AT316" s="189" t="s">
        <v>179</v>
      </c>
      <c r="AU316" s="189" t="s">
        <v>81</v>
      </c>
      <c r="AY316" s="17" t="s">
        <v>177</v>
      </c>
      <c r="BE316" s="190">
        <f>IF(N316="základní",J316,0)</f>
        <v>0</v>
      </c>
      <c r="BF316" s="190">
        <f>IF(N316="snížená",J316,0)</f>
        <v>0</v>
      </c>
      <c r="BG316" s="190">
        <f>IF(N316="zákl. přenesená",J316,0)</f>
        <v>0</v>
      </c>
      <c r="BH316" s="190">
        <f>IF(N316="sníž. přenesená",J316,0)</f>
        <v>0</v>
      </c>
      <c r="BI316" s="190">
        <f>IF(N316="nulová",J316,0)</f>
        <v>0</v>
      </c>
      <c r="BJ316" s="17" t="s">
        <v>79</v>
      </c>
      <c r="BK316" s="190">
        <f>ROUND(I316*H316,2)</f>
        <v>0</v>
      </c>
      <c r="BL316" s="17" t="s">
        <v>184</v>
      </c>
      <c r="BM316" s="189" t="s">
        <v>1301</v>
      </c>
    </row>
    <row r="317" spans="1:65" s="2" customFormat="1" ht="19.5">
      <c r="A317" s="34"/>
      <c r="B317" s="35"/>
      <c r="C317" s="36"/>
      <c r="D317" s="191" t="s">
        <v>186</v>
      </c>
      <c r="E317" s="36"/>
      <c r="F317" s="192" t="s">
        <v>1302</v>
      </c>
      <c r="G317" s="36"/>
      <c r="H317" s="36"/>
      <c r="I317" s="193"/>
      <c r="J317" s="36"/>
      <c r="K317" s="36"/>
      <c r="L317" s="39"/>
      <c r="M317" s="194"/>
      <c r="N317" s="195"/>
      <c r="O317" s="64"/>
      <c r="P317" s="64"/>
      <c r="Q317" s="64"/>
      <c r="R317" s="64"/>
      <c r="S317" s="64"/>
      <c r="T317" s="65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186</v>
      </c>
      <c r="AU317" s="17" t="s">
        <v>81</v>
      </c>
    </row>
    <row r="318" spans="1:65" s="2" customFormat="1" ht="107.25">
      <c r="A318" s="34"/>
      <c r="B318" s="35"/>
      <c r="C318" s="36"/>
      <c r="D318" s="191" t="s">
        <v>188</v>
      </c>
      <c r="E318" s="36"/>
      <c r="F318" s="196" t="s">
        <v>1303</v>
      </c>
      <c r="G318" s="36"/>
      <c r="H318" s="36"/>
      <c r="I318" s="193"/>
      <c r="J318" s="36"/>
      <c r="K318" s="36"/>
      <c r="L318" s="39"/>
      <c r="M318" s="194"/>
      <c r="N318" s="195"/>
      <c r="O318" s="64"/>
      <c r="P318" s="64"/>
      <c r="Q318" s="64"/>
      <c r="R318" s="64"/>
      <c r="S318" s="64"/>
      <c r="T318" s="65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188</v>
      </c>
      <c r="AU318" s="17" t="s">
        <v>81</v>
      </c>
    </row>
    <row r="319" spans="1:65" s="2" customFormat="1" ht="24.2" customHeight="1">
      <c r="A319" s="34"/>
      <c r="B319" s="35"/>
      <c r="C319" s="178" t="s">
        <v>528</v>
      </c>
      <c r="D319" s="178" t="s">
        <v>179</v>
      </c>
      <c r="E319" s="179" t="s">
        <v>1304</v>
      </c>
      <c r="F319" s="180" t="s">
        <v>1305</v>
      </c>
      <c r="G319" s="181" t="s">
        <v>210</v>
      </c>
      <c r="H319" s="182">
        <v>28.937000000000001</v>
      </c>
      <c r="I319" s="183"/>
      <c r="J319" s="184">
        <f>ROUND(I319*H319,2)</f>
        <v>0</v>
      </c>
      <c r="K319" s="180" t="s">
        <v>183</v>
      </c>
      <c r="L319" s="39"/>
      <c r="M319" s="185" t="s">
        <v>19</v>
      </c>
      <c r="N319" s="186" t="s">
        <v>43</v>
      </c>
      <c r="O319" s="64"/>
      <c r="P319" s="187">
        <f>O319*H319</f>
        <v>0</v>
      </c>
      <c r="Q319" s="187">
        <v>0.50375000000000003</v>
      </c>
      <c r="R319" s="187">
        <f>Q319*H319</f>
        <v>14.577013750000001</v>
      </c>
      <c r="S319" s="187">
        <v>2.5</v>
      </c>
      <c r="T319" s="188">
        <f>S319*H319</f>
        <v>72.342500000000001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89" t="s">
        <v>184</v>
      </c>
      <c r="AT319" s="189" t="s">
        <v>179</v>
      </c>
      <c r="AU319" s="189" t="s">
        <v>81</v>
      </c>
      <c r="AY319" s="17" t="s">
        <v>177</v>
      </c>
      <c r="BE319" s="190">
        <f>IF(N319="základní",J319,0)</f>
        <v>0</v>
      </c>
      <c r="BF319" s="190">
        <f>IF(N319="snížená",J319,0)</f>
        <v>0</v>
      </c>
      <c r="BG319" s="190">
        <f>IF(N319="zákl. přenesená",J319,0)</f>
        <v>0</v>
      </c>
      <c r="BH319" s="190">
        <f>IF(N319="sníž. přenesená",J319,0)</f>
        <v>0</v>
      </c>
      <c r="BI319" s="190">
        <f>IF(N319="nulová",J319,0)</f>
        <v>0</v>
      </c>
      <c r="BJ319" s="17" t="s">
        <v>79</v>
      </c>
      <c r="BK319" s="190">
        <f>ROUND(I319*H319,2)</f>
        <v>0</v>
      </c>
      <c r="BL319" s="17" t="s">
        <v>184</v>
      </c>
      <c r="BM319" s="189" t="s">
        <v>1306</v>
      </c>
    </row>
    <row r="320" spans="1:65" s="2" customFormat="1" ht="11.25">
      <c r="A320" s="34"/>
      <c r="B320" s="35"/>
      <c r="C320" s="36"/>
      <c r="D320" s="191" t="s">
        <v>186</v>
      </c>
      <c r="E320" s="36"/>
      <c r="F320" s="192" t="s">
        <v>1307</v>
      </c>
      <c r="G320" s="36"/>
      <c r="H320" s="36"/>
      <c r="I320" s="193"/>
      <c r="J320" s="36"/>
      <c r="K320" s="36"/>
      <c r="L320" s="39"/>
      <c r="M320" s="194"/>
      <c r="N320" s="195"/>
      <c r="O320" s="64"/>
      <c r="P320" s="64"/>
      <c r="Q320" s="64"/>
      <c r="R320" s="64"/>
      <c r="S320" s="64"/>
      <c r="T320" s="65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186</v>
      </c>
      <c r="AU320" s="17" t="s">
        <v>81</v>
      </c>
    </row>
    <row r="321" spans="1:65" s="2" customFormat="1" ht="97.5">
      <c r="A321" s="34"/>
      <c r="B321" s="35"/>
      <c r="C321" s="36"/>
      <c r="D321" s="191" t="s">
        <v>188</v>
      </c>
      <c r="E321" s="36"/>
      <c r="F321" s="196" t="s">
        <v>1308</v>
      </c>
      <c r="G321" s="36"/>
      <c r="H321" s="36"/>
      <c r="I321" s="193"/>
      <c r="J321" s="36"/>
      <c r="K321" s="36"/>
      <c r="L321" s="39"/>
      <c r="M321" s="194"/>
      <c r="N321" s="195"/>
      <c r="O321" s="64"/>
      <c r="P321" s="64"/>
      <c r="Q321" s="64"/>
      <c r="R321" s="64"/>
      <c r="S321" s="64"/>
      <c r="T321" s="65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188</v>
      </c>
      <c r="AU321" s="17" t="s">
        <v>81</v>
      </c>
    </row>
    <row r="322" spans="1:65" s="2" customFormat="1" ht="19.5">
      <c r="A322" s="34"/>
      <c r="B322" s="35"/>
      <c r="C322" s="36"/>
      <c r="D322" s="191" t="s">
        <v>205</v>
      </c>
      <c r="E322" s="36"/>
      <c r="F322" s="196" t="s">
        <v>1309</v>
      </c>
      <c r="G322" s="36"/>
      <c r="H322" s="36"/>
      <c r="I322" s="193"/>
      <c r="J322" s="36"/>
      <c r="K322" s="36"/>
      <c r="L322" s="39"/>
      <c r="M322" s="194"/>
      <c r="N322" s="195"/>
      <c r="O322" s="64"/>
      <c r="P322" s="64"/>
      <c r="Q322" s="64"/>
      <c r="R322" s="64"/>
      <c r="S322" s="64"/>
      <c r="T322" s="65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205</v>
      </c>
      <c r="AU322" s="17" t="s">
        <v>81</v>
      </c>
    </row>
    <row r="323" spans="1:65" s="13" customFormat="1" ht="11.25">
      <c r="B323" s="197"/>
      <c r="C323" s="198"/>
      <c r="D323" s="191" t="s">
        <v>214</v>
      </c>
      <c r="E323" s="199" t="s">
        <v>19</v>
      </c>
      <c r="F323" s="200" t="s">
        <v>1310</v>
      </c>
      <c r="G323" s="198"/>
      <c r="H323" s="201">
        <v>9.8369999999999997</v>
      </c>
      <c r="I323" s="202"/>
      <c r="J323" s="198"/>
      <c r="K323" s="198"/>
      <c r="L323" s="203"/>
      <c r="M323" s="204"/>
      <c r="N323" s="205"/>
      <c r="O323" s="205"/>
      <c r="P323" s="205"/>
      <c r="Q323" s="205"/>
      <c r="R323" s="205"/>
      <c r="S323" s="205"/>
      <c r="T323" s="206"/>
      <c r="AT323" s="207" t="s">
        <v>214</v>
      </c>
      <c r="AU323" s="207" t="s">
        <v>81</v>
      </c>
      <c r="AV323" s="13" t="s">
        <v>81</v>
      </c>
      <c r="AW323" s="13" t="s">
        <v>34</v>
      </c>
      <c r="AX323" s="13" t="s">
        <v>72</v>
      </c>
      <c r="AY323" s="207" t="s">
        <v>177</v>
      </c>
    </row>
    <row r="324" spans="1:65" s="13" customFormat="1" ht="11.25">
      <c r="B324" s="197"/>
      <c r="C324" s="198"/>
      <c r="D324" s="191" t="s">
        <v>214</v>
      </c>
      <c r="E324" s="199" t="s">
        <v>19</v>
      </c>
      <c r="F324" s="200" t="s">
        <v>1311</v>
      </c>
      <c r="G324" s="198"/>
      <c r="H324" s="201">
        <v>19.100000000000001</v>
      </c>
      <c r="I324" s="202"/>
      <c r="J324" s="198"/>
      <c r="K324" s="198"/>
      <c r="L324" s="203"/>
      <c r="M324" s="204"/>
      <c r="N324" s="205"/>
      <c r="O324" s="205"/>
      <c r="P324" s="205"/>
      <c r="Q324" s="205"/>
      <c r="R324" s="205"/>
      <c r="S324" s="205"/>
      <c r="T324" s="206"/>
      <c r="AT324" s="207" t="s">
        <v>214</v>
      </c>
      <c r="AU324" s="207" t="s">
        <v>81</v>
      </c>
      <c r="AV324" s="13" t="s">
        <v>81</v>
      </c>
      <c r="AW324" s="13" t="s">
        <v>34</v>
      </c>
      <c r="AX324" s="13" t="s">
        <v>72</v>
      </c>
      <c r="AY324" s="207" t="s">
        <v>177</v>
      </c>
    </row>
    <row r="325" spans="1:65" s="14" customFormat="1" ht="11.25">
      <c r="B325" s="208"/>
      <c r="C325" s="209"/>
      <c r="D325" s="191" t="s">
        <v>214</v>
      </c>
      <c r="E325" s="210" t="s">
        <v>19</v>
      </c>
      <c r="F325" s="211" t="s">
        <v>217</v>
      </c>
      <c r="G325" s="209"/>
      <c r="H325" s="212">
        <v>28.937000000000001</v>
      </c>
      <c r="I325" s="213"/>
      <c r="J325" s="209"/>
      <c r="K325" s="209"/>
      <c r="L325" s="214"/>
      <c r="M325" s="215"/>
      <c r="N325" s="216"/>
      <c r="O325" s="216"/>
      <c r="P325" s="216"/>
      <c r="Q325" s="216"/>
      <c r="R325" s="216"/>
      <c r="S325" s="216"/>
      <c r="T325" s="217"/>
      <c r="AT325" s="218" t="s">
        <v>214</v>
      </c>
      <c r="AU325" s="218" t="s">
        <v>81</v>
      </c>
      <c r="AV325" s="14" t="s">
        <v>184</v>
      </c>
      <c r="AW325" s="14" t="s">
        <v>34</v>
      </c>
      <c r="AX325" s="14" t="s">
        <v>79</v>
      </c>
      <c r="AY325" s="218" t="s">
        <v>177</v>
      </c>
    </row>
    <row r="326" spans="1:65" s="2" customFormat="1" ht="24.2" customHeight="1">
      <c r="A326" s="34"/>
      <c r="B326" s="35"/>
      <c r="C326" s="219" t="s">
        <v>535</v>
      </c>
      <c r="D326" s="219" t="s">
        <v>335</v>
      </c>
      <c r="E326" s="220" t="s">
        <v>1312</v>
      </c>
      <c r="F326" s="221" t="s">
        <v>1313</v>
      </c>
      <c r="G326" s="222" t="s">
        <v>257</v>
      </c>
      <c r="H326" s="223">
        <v>78.129000000000005</v>
      </c>
      <c r="I326" s="224"/>
      <c r="J326" s="225">
        <f>ROUND(I326*H326,2)</f>
        <v>0</v>
      </c>
      <c r="K326" s="221" t="s">
        <v>183</v>
      </c>
      <c r="L326" s="226"/>
      <c r="M326" s="227" t="s">
        <v>19</v>
      </c>
      <c r="N326" s="228" t="s">
        <v>43</v>
      </c>
      <c r="O326" s="64"/>
      <c r="P326" s="187">
        <f>O326*H326</f>
        <v>0</v>
      </c>
      <c r="Q326" s="187">
        <v>1</v>
      </c>
      <c r="R326" s="187">
        <f>Q326*H326</f>
        <v>78.129000000000005</v>
      </c>
      <c r="S326" s="187">
        <v>0</v>
      </c>
      <c r="T326" s="188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89" t="s">
        <v>229</v>
      </c>
      <c r="AT326" s="189" t="s">
        <v>335</v>
      </c>
      <c r="AU326" s="189" t="s">
        <v>81</v>
      </c>
      <c r="AY326" s="17" t="s">
        <v>177</v>
      </c>
      <c r="BE326" s="190">
        <f>IF(N326="základní",J326,0)</f>
        <v>0</v>
      </c>
      <c r="BF326" s="190">
        <f>IF(N326="snížená",J326,0)</f>
        <v>0</v>
      </c>
      <c r="BG326" s="190">
        <f>IF(N326="zákl. přenesená",J326,0)</f>
        <v>0</v>
      </c>
      <c r="BH326" s="190">
        <f>IF(N326="sníž. přenesená",J326,0)</f>
        <v>0</v>
      </c>
      <c r="BI326" s="190">
        <f>IF(N326="nulová",J326,0)</f>
        <v>0</v>
      </c>
      <c r="BJ326" s="17" t="s">
        <v>79</v>
      </c>
      <c r="BK326" s="190">
        <f>ROUND(I326*H326,2)</f>
        <v>0</v>
      </c>
      <c r="BL326" s="17" t="s">
        <v>184</v>
      </c>
      <c r="BM326" s="189" t="s">
        <v>1314</v>
      </c>
    </row>
    <row r="327" spans="1:65" s="2" customFormat="1" ht="11.25">
      <c r="A327" s="34"/>
      <c r="B327" s="35"/>
      <c r="C327" s="36"/>
      <c r="D327" s="191" t="s">
        <v>186</v>
      </c>
      <c r="E327" s="36"/>
      <c r="F327" s="192" t="s">
        <v>1313</v>
      </c>
      <c r="G327" s="36"/>
      <c r="H327" s="36"/>
      <c r="I327" s="193"/>
      <c r="J327" s="36"/>
      <c r="K327" s="36"/>
      <c r="L327" s="39"/>
      <c r="M327" s="194"/>
      <c r="N327" s="195"/>
      <c r="O327" s="64"/>
      <c r="P327" s="64"/>
      <c r="Q327" s="64"/>
      <c r="R327" s="64"/>
      <c r="S327" s="64"/>
      <c r="T327" s="65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186</v>
      </c>
      <c r="AU327" s="17" t="s">
        <v>81</v>
      </c>
    </row>
    <row r="328" spans="1:65" s="2" customFormat="1" ht="19.5">
      <c r="A328" s="34"/>
      <c r="B328" s="35"/>
      <c r="C328" s="36"/>
      <c r="D328" s="191" t="s">
        <v>205</v>
      </c>
      <c r="E328" s="36"/>
      <c r="F328" s="196" t="s">
        <v>1315</v>
      </c>
      <c r="G328" s="36"/>
      <c r="H328" s="36"/>
      <c r="I328" s="193"/>
      <c r="J328" s="36"/>
      <c r="K328" s="36"/>
      <c r="L328" s="39"/>
      <c r="M328" s="194"/>
      <c r="N328" s="195"/>
      <c r="O328" s="64"/>
      <c r="P328" s="64"/>
      <c r="Q328" s="64"/>
      <c r="R328" s="64"/>
      <c r="S328" s="64"/>
      <c r="T328" s="65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205</v>
      </c>
      <c r="AU328" s="17" t="s">
        <v>81</v>
      </c>
    </row>
    <row r="329" spans="1:65" s="13" customFormat="1" ht="11.25">
      <c r="B329" s="197"/>
      <c r="C329" s="198"/>
      <c r="D329" s="191" t="s">
        <v>214</v>
      </c>
      <c r="E329" s="199" t="s">
        <v>19</v>
      </c>
      <c r="F329" s="200" t="s">
        <v>1316</v>
      </c>
      <c r="G329" s="198"/>
      <c r="H329" s="201">
        <v>51.57</v>
      </c>
      <c r="I329" s="202"/>
      <c r="J329" s="198"/>
      <c r="K329" s="198"/>
      <c r="L329" s="203"/>
      <c r="M329" s="204"/>
      <c r="N329" s="205"/>
      <c r="O329" s="205"/>
      <c r="P329" s="205"/>
      <c r="Q329" s="205"/>
      <c r="R329" s="205"/>
      <c r="S329" s="205"/>
      <c r="T329" s="206"/>
      <c r="AT329" s="207" t="s">
        <v>214</v>
      </c>
      <c r="AU329" s="207" t="s">
        <v>81</v>
      </c>
      <c r="AV329" s="13" t="s">
        <v>81</v>
      </c>
      <c r="AW329" s="13" t="s">
        <v>34</v>
      </c>
      <c r="AX329" s="13" t="s">
        <v>72</v>
      </c>
      <c r="AY329" s="207" t="s">
        <v>177</v>
      </c>
    </row>
    <row r="330" spans="1:65" s="13" customFormat="1" ht="11.25">
      <c r="B330" s="197"/>
      <c r="C330" s="198"/>
      <c r="D330" s="191" t="s">
        <v>214</v>
      </c>
      <c r="E330" s="199" t="s">
        <v>19</v>
      </c>
      <c r="F330" s="200" t="s">
        <v>1317</v>
      </c>
      <c r="G330" s="198"/>
      <c r="H330" s="201">
        <v>26.559000000000001</v>
      </c>
      <c r="I330" s="202"/>
      <c r="J330" s="198"/>
      <c r="K330" s="198"/>
      <c r="L330" s="203"/>
      <c r="M330" s="204"/>
      <c r="N330" s="205"/>
      <c r="O330" s="205"/>
      <c r="P330" s="205"/>
      <c r="Q330" s="205"/>
      <c r="R330" s="205"/>
      <c r="S330" s="205"/>
      <c r="T330" s="206"/>
      <c r="AT330" s="207" t="s">
        <v>214</v>
      </c>
      <c r="AU330" s="207" t="s">
        <v>81</v>
      </c>
      <c r="AV330" s="13" t="s">
        <v>81</v>
      </c>
      <c r="AW330" s="13" t="s">
        <v>34</v>
      </c>
      <c r="AX330" s="13" t="s">
        <v>72</v>
      </c>
      <c r="AY330" s="207" t="s">
        <v>177</v>
      </c>
    </row>
    <row r="331" spans="1:65" s="14" customFormat="1" ht="11.25">
      <c r="B331" s="208"/>
      <c r="C331" s="209"/>
      <c r="D331" s="191" t="s">
        <v>214</v>
      </c>
      <c r="E331" s="210" t="s">
        <v>19</v>
      </c>
      <c r="F331" s="211" t="s">
        <v>217</v>
      </c>
      <c r="G331" s="209"/>
      <c r="H331" s="212">
        <v>78.129000000000005</v>
      </c>
      <c r="I331" s="213"/>
      <c r="J331" s="209"/>
      <c r="K331" s="209"/>
      <c r="L331" s="214"/>
      <c r="M331" s="215"/>
      <c r="N331" s="216"/>
      <c r="O331" s="216"/>
      <c r="P331" s="216"/>
      <c r="Q331" s="216"/>
      <c r="R331" s="216"/>
      <c r="S331" s="216"/>
      <c r="T331" s="217"/>
      <c r="AT331" s="218" t="s">
        <v>214</v>
      </c>
      <c r="AU331" s="218" t="s">
        <v>81</v>
      </c>
      <c r="AV331" s="14" t="s">
        <v>184</v>
      </c>
      <c r="AW331" s="14" t="s">
        <v>34</v>
      </c>
      <c r="AX331" s="14" t="s">
        <v>79</v>
      </c>
      <c r="AY331" s="218" t="s">
        <v>177</v>
      </c>
    </row>
    <row r="332" spans="1:65" s="2" customFormat="1" ht="24.2" customHeight="1">
      <c r="A332" s="34"/>
      <c r="B332" s="35"/>
      <c r="C332" s="178" t="s">
        <v>547</v>
      </c>
      <c r="D332" s="178" t="s">
        <v>179</v>
      </c>
      <c r="E332" s="179" t="s">
        <v>555</v>
      </c>
      <c r="F332" s="180" t="s">
        <v>556</v>
      </c>
      <c r="G332" s="181" t="s">
        <v>182</v>
      </c>
      <c r="H332" s="182">
        <v>75.349000000000004</v>
      </c>
      <c r="I332" s="183"/>
      <c r="J332" s="184">
        <f>ROUND(I332*H332,2)</f>
        <v>0</v>
      </c>
      <c r="K332" s="180" t="s">
        <v>183</v>
      </c>
      <c r="L332" s="39"/>
      <c r="M332" s="185" t="s">
        <v>19</v>
      </c>
      <c r="N332" s="186" t="s">
        <v>43</v>
      </c>
      <c r="O332" s="64"/>
      <c r="P332" s="187">
        <f>O332*H332</f>
        <v>0</v>
      </c>
      <c r="Q332" s="187">
        <v>7.8163999999999997E-2</v>
      </c>
      <c r="R332" s="187">
        <f>Q332*H332</f>
        <v>5.8895792360000003</v>
      </c>
      <c r="S332" s="187">
        <v>0</v>
      </c>
      <c r="T332" s="188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89" t="s">
        <v>184</v>
      </c>
      <c r="AT332" s="189" t="s">
        <v>179</v>
      </c>
      <c r="AU332" s="189" t="s">
        <v>81</v>
      </c>
      <c r="AY332" s="17" t="s">
        <v>177</v>
      </c>
      <c r="BE332" s="190">
        <f>IF(N332="základní",J332,0)</f>
        <v>0</v>
      </c>
      <c r="BF332" s="190">
        <f>IF(N332="snížená",J332,0)</f>
        <v>0</v>
      </c>
      <c r="BG332" s="190">
        <f>IF(N332="zákl. přenesená",J332,0)</f>
        <v>0</v>
      </c>
      <c r="BH332" s="190">
        <f>IF(N332="sníž. přenesená",J332,0)</f>
        <v>0</v>
      </c>
      <c r="BI332" s="190">
        <f>IF(N332="nulová",J332,0)</f>
        <v>0</v>
      </c>
      <c r="BJ332" s="17" t="s">
        <v>79</v>
      </c>
      <c r="BK332" s="190">
        <f>ROUND(I332*H332,2)</f>
        <v>0</v>
      </c>
      <c r="BL332" s="17" t="s">
        <v>184</v>
      </c>
      <c r="BM332" s="189" t="s">
        <v>1318</v>
      </c>
    </row>
    <row r="333" spans="1:65" s="2" customFormat="1" ht="19.5">
      <c r="A333" s="34"/>
      <c r="B333" s="35"/>
      <c r="C333" s="36"/>
      <c r="D333" s="191" t="s">
        <v>186</v>
      </c>
      <c r="E333" s="36"/>
      <c r="F333" s="192" t="s">
        <v>558</v>
      </c>
      <c r="G333" s="36"/>
      <c r="H333" s="36"/>
      <c r="I333" s="193"/>
      <c r="J333" s="36"/>
      <c r="K333" s="36"/>
      <c r="L333" s="39"/>
      <c r="M333" s="194"/>
      <c r="N333" s="195"/>
      <c r="O333" s="64"/>
      <c r="P333" s="64"/>
      <c r="Q333" s="64"/>
      <c r="R333" s="64"/>
      <c r="S333" s="64"/>
      <c r="T333" s="65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186</v>
      </c>
      <c r="AU333" s="17" t="s">
        <v>81</v>
      </c>
    </row>
    <row r="334" spans="1:65" s="2" customFormat="1" ht="165.75">
      <c r="A334" s="34"/>
      <c r="B334" s="35"/>
      <c r="C334" s="36"/>
      <c r="D334" s="191" t="s">
        <v>188</v>
      </c>
      <c r="E334" s="36"/>
      <c r="F334" s="196" t="s">
        <v>559</v>
      </c>
      <c r="G334" s="36"/>
      <c r="H334" s="36"/>
      <c r="I334" s="193"/>
      <c r="J334" s="36"/>
      <c r="K334" s="36"/>
      <c r="L334" s="39"/>
      <c r="M334" s="194"/>
      <c r="N334" s="195"/>
      <c r="O334" s="64"/>
      <c r="P334" s="64"/>
      <c r="Q334" s="64"/>
      <c r="R334" s="64"/>
      <c r="S334" s="64"/>
      <c r="T334" s="65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188</v>
      </c>
      <c r="AU334" s="17" t="s">
        <v>81</v>
      </c>
    </row>
    <row r="335" spans="1:65" s="2" customFormat="1" ht="19.5">
      <c r="A335" s="34"/>
      <c r="B335" s="35"/>
      <c r="C335" s="36"/>
      <c r="D335" s="191" t="s">
        <v>205</v>
      </c>
      <c r="E335" s="36"/>
      <c r="F335" s="196" t="s">
        <v>1319</v>
      </c>
      <c r="G335" s="36"/>
      <c r="H335" s="36"/>
      <c r="I335" s="193"/>
      <c r="J335" s="36"/>
      <c r="K335" s="36"/>
      <c r="L335" s="39"/>
      <c r="M335" s="194"/>
      <c r="N335" s="195"/>
      <c r="O335" s="64"/>
      <c r="P335" s="64"/>
      <c r="Q335" s="64"/>
      <c r="R335" s="64"/>
      <c r="S335" s="64"/>
      <c r="T335" s="65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7" t="s">
        <v>205</v>
      </c>
      <c r="AU335" s="17" t="s">
        <v>81</v>
      </c>
    </row>
    <row r="336" spans="1:65" s="13" customFormat="1" ht="11.25">
      <c r="B336" s="197"/>
      <c r="C336" s="198"/>
      <c r="D336" s="191" t="s">
        <v>214</v>
      </c>
      <c r="E336" s="199" t="s">
        <v>19</v>
      </c>
      <c r="F336" s="200" t="s">
        <v>1293</v>
      </c>
      <c r="G336" s="198"/>
      <c r="H336" s="201">
        <v>24.591999999999999</v>
      </c>
      <c r="I336" s="202"/>
      <c r="J336" s="198"/>
      <c r="K336" s="198"/>
      <c r="L336" s="203"/>
      <c r="M336" s="204"/>
      <c r="N336" s="205"/>
      <c r="O336" s="205"/>
      <c r="P336" s="205"/>
      <c r="Q336" s="205"/>
      <c r="R336" s="205"/>
      <c r="S336" s="205"/>
      <c r="T336" s="206"/>
      <c r="AT336" s="207" t="s">
        <v>214</v>
      </c>
      <c r="AU336" s="207" t="s">
        <v>81</v>
      </c>
      <c r="AV336" s="13" t="s">
        <v>81</v>
      </c>
      <c r="AW336" s="13" t="s">
        <v>34</v>
      </c>
      <c r="AX336" s="13" t="s">
        <v>72</v>
      </c>
      <c r="AY336" s="207" t="s">
        <v>177</v>
      </c>
    </row>
    <row r="337" spans="1:65" s="13" customFormat="1" ht="11.25">
      <c r="B337" s="197"/>
      <c r="C337" s="198"/>
      <c r="D337" s="191" t="s">
        <v>214</v>
      </c>
      <c r="E337" s="199" t="s">
        <v>19</v>
      </c>
      <c r="F337" s="200" t="s">
        <v>1298</v>
      </c>
      <c r="G337" s="198"/>
      <c r="H337" s="201">
        <v>3.0070000000000001</v>
      </c>
      <c r="I337" s="202"/>
      <c r="J337" s="198"/>
      <c r="K337" s="198"/>
      <c r="L337" s="203"/>
      <c r="M337" s="204"/>
      <c r="N337" s="205"/>
      <c r="O337" s="205"/>
      <c r="P337" s="205"/>
      <c r="Q337" s="205"/>
      <c r="R337" s="205"/>
      <c r="S337" s="205"/>
      <c r="T337" s="206"/>
      <c r="AT337" s="207" t="s">
        <v>214</v>
      </c>
      <c r="AU337" s="207" t="s">
        <v>81</v>
      </c>
      <c r="AV337" s="13" t="s">
        <v>81</v>
      </c>
      <c r="AW337" s="13" t="s">
        <v>34</v>
      </c>
      <c r="AX337" s="13" t="s">
        <v>72</v>
      </c>
      <c r="AY337" s="207" t="s">
        <v>177</v>
      </c>
    </row>
    <row r="338" spans="1:65" s="13" customFormat="1" ht="11.25">
      <c r="B338" s="197"/>
      <c r="C338" s="198"/>
      <c r="D338" s="191" t="s">
        <v>214</v>
      </c>
      <c r="E338" s="199" t="s">
        <v>19</v>
      </c>
      <c r="F338" s="200" t="s">
        <v>1295</v>
      </c>
      <c r="G338" s="198"/>
      <c r="H338" s="201">
        <v>47.75</v>
      </c>
      <c r="I338" s="202"/>
      <c r="J338" s="198"/>
      <c r="K338" s="198"/>
      <c r="L338" s="203"/>
      <c r="M338" s="204"/>
      <c r="N338" s="205"/>
      <c r="O338" s="205"/>
      <c r="P338" s="205"/>
      <c r="Q338" s="205"/>
      <c r="R338" s="205"/>
      <c r="S338" s="205"/>
      <c r="T338" s="206"/>
      <c r="AT338" s="207" t="s">
        <v>214</v>
      </c>
      <c r="AU338" s="207" t="s">
        <v>81</v>
      </c>
      <c r="AV338" s="13" t="s">
        <v>81</v>
      </c>
      <c r="AW338" s="13" t="s">
        <v>34</v>
      </c>
      <c r="AX338" s="13" t="s">
        <v>72</v>
      </c>
      <c r="AY338" s="207" t="s">
        <v>177</v>
      </c>
    </row>
    <row r="339" spans="1:65" s="14" customFormat="1" ht="11.25">
      <c r="B339" s="208"/>
      <c r="C339" s="209"/>
      <c r="D339" s="191" t="s">
        <v>214</v>
      </c>
      <c r="E339" s="210" t="s">
        <v>19</v>
      </c>
      <c r="F339" s="211" t="s">
        <v>217</v>
      </c>
      <c r="G339" s="209"/>
      <c r="H339" s="212">
        <v>75.349000000000004</v>
      </c>
      <c r="I339" s="213"/>
      <c r="J339" s="209"/>
      <c r="K339" s="209"/>
      <c r="L339" s="214"/>
      <c r="M339" s="215"/>
      <c r="N339" s="216"/>
      <c r="O339" s="216"/>
      <c r="P339" s="216"/>
      <c r="Q339" s="216"/>
      <c r="R339" s="216"/>
      <c r="S339" s="216"/>
      <c r="T339" s="217"/>
      <c r="AT339" s="218" t="s">
        <v>214</v>
      </c>
      <c r="AU339" s="218" t="s">
        <v>81</v>
      </c>
      <c r="AV339" s="14" t="s">
        <v>184</v>
      </c>
      <c r="AW339" s="14" t="s">
        <v>34</v>
      </c>
      <c r="AX339" s="14" t="s">
        <v>79</v>
      </c>
      <c r="AY339" s="218" t="s">
        <v>177</v>
      </c>
    </row>
    <row r="340" spans="1:65" s="2" customFormat="1" ht="24.2" customHeight="1">
      <c r="A340" s="34"/>
      <c r="B340" s="35"/>
      <c r="C340" s="178" t="s">
        <v>554</v>
      </c>
      <c r="D340" s="178" t="s">
        <v>179</v>
      </c>
      <c r="E340" s="179" t="s">
        <v>569</v>
      </c>
      <c r="F340" s="180" t="s">
        <v>570</v>
      </c>
      <c r="G340" s="181" t="s">
        <v>440</v>
      </c>
      <c r="H340" s="182">
        <v>66</v>
      </c>
      <c r="I340" s="183"/>
      <c r="J340" s="184">
        <f>ROUND(I340*H340,2)</f>
        <v>0</v>
      </c>
      <c r="K340" s="180" t="s">
        <v>183</v>
      </c>
      <c r="L340" s="39"/>
      <c r="M340" s="185" t="s">
        <v>19</v>
      </c>
      <c r="N340" s="186" t="s">
        <v>43</v>
      </c>
      <c r="O340" s="64"/>
      <c r="P340" s="187">
        <f>O340*H340</f>
        <v>0</v>
      </c>
      <c r="Q340" s="187">
        <v>6.4579999999999998E-4</v>
      </c>
      <c r="R340" s="187">
        <f>Q340*H340</f>
        <v>4.2622799999999995E-2</v>
      </c>
      <c r="S340" s="187">
        <v>1E-3</v>
      </c>
      <c r="T340" s="188">
        <f>S340*H340</f>
        <v>6.6000000000000003E-2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89" t="s">
        <v>184</v>
      </c>
      <c r="AT340" s="189" t="s">
        <v>179</v>
      </c>
      <c r="AU340" s="189" t="s">
        <v>81</v>
      </c>
      <c r="AY340" s="17" t="s">
        <v>177</v>
      </c>
      <c r="BE340" s="190">
        <f>IF(N340="základní",J340,0)</f>
        <v>0</v>
      </c>
      <c r="BF340" s="190">
        <f>IF(N340="snížená",J340,0)</f>
        <v>0</v>
      </c>
      <c r="BG340" s="190">
        <f>IF(N340="zákl. přenesená",J340,0)</f>
        <v>0</v>
      </c>
      <c r="BH340" s="190">
        <f>IF(N340="sníž. přenesená",J340,0)</f>
        <v>0</v>
      </c>
      <c r="BI340" s="190">
        <f>IF(N340="nulová",J340,0)</f>
        <v>0</v>
      </c>
      <c r="BJ340" s="17" t="s">
        <v>79</v>
      </c>
      <c r="BK340" s="190">
        <f>ROUND(I340*H340,2)</f>
        <v>0</v>
      </c>
      <c r="BL340" s="17" t="s">
        <v>184</v>
      </c>
      <c r="BM340" s="189" t="s">
        <v>1320</v>
      </c>
    </row>
    <row r="341" spans="1:65" s="2" customFormat="1" ht="29.25">
      <c r="A341" s="34"/>
      <c r="B341" s="35"/>
      <c r="C341" s="36"/>
      <c r="D341" s="191" t="s">
        <v>186</v>
      </c>
      <c r="E341" s="36"/>
      <c r="F341" s="192" t="s">
        <v>572</v>
      </c>
      <c r="G341" s="36"/>
      <c r="H341" s="36"/>
      <c r="I341" s="193"/>
      <c r="J341" s="36"/>
      <c r="K341" s="36"/>
      <c r="L341" s="39"/>
      <c r="M341" s="194"/>
      <c r="N341" s="195"/>
      <c r="O341" s="64"/>
      <c r="P341" s="64"/>
      <c r="Q341" s="64"/>
      <c r="R341" s="64"/>
      <c r="S341" s="64"/>
      <c r="T341" s="65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7" t="s">
        <v>186</v>
      </c>
      <c r="AU341" s="17" t="s">
        <v>81</v>
      </c>
    </row>
    <row r="342" spans="1:65" s="2" customFormat="1" ht="78">
      <c r="A342" s="34"/>
      <c r="B342" s="35"/>
      <c r="C342" s="36"/>
      <c r="D342" s="191" t="s">
        <v>188</v>
      </c>
      <c r="E342" s="36"/>
      <c r="F342" s="196" t="s">
        <v>573</v>
      </c>
      <c r="G342" s="36"/>
      <c r="H342" s="36"/>
      <c r="I342" s="193"/>
      <c r="J342" s="36"/>
      <c r="K342" s="36"/>
      <c r="L342" s="39"/>
      <c r="M342" s="194"/>
      <c r="N342" s="195"/>
      <c r="O342" s="64"/>
      <c r="P342" s="64"/>
      <c r="Q342" s="64"/>
      <c r="R342" s="64"/>
      <c r="S342" s="64"/>
      <c r="T342" s="65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7" t="s">
        <v>188</v>
      </c>
      <c r="AU342" s="17" t="s">
        <v>81</v>
      </c>
    </row>
    <row r="343" spans="1:65" s="2" customFormat="1" ht="29.25">
      <c r="A343" s="34"/>
      <c r="B343" s="35"/>
      <c r="C343" s="36"/>
      <c r="D343" s="191" t="s">
        <v>205</v>
      </c>
      <c r="E343" s="36"/>
      <c r="F343" s="196" t="s">
        <v>1321</v>
      </c>
      <c r="G343" s="36"/>
      <c r="H343" s="36"/>
      <c r="I343" s="193"/>
      <c r="J343" s="36"/>
      <c r="K343" s="36"/>
      <c r="L343" s="39"/>
      <c r="M343" s="194"/>
      <c r="N343" s="195"/>
      <c r="O343" s="64"/>
      <c r="P343" s="64"/>
      <c r="Q343" s="64"/>
      <c r="R343" s="64"/>
      <c r="S343" s="64"/>
      <c r="T343" s="65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7" t="s">
        <v>205</v>
      </c>
      <c r="AU343" s="17" t="s">
        <v>81</v>
      </c>
    </row>
    <row r="344" spans="1:65" s="13" customFormat="1" ht="11.25">
      <c r="B344" s="197"/>
      <c r="C344" s="198"/>
      <c r="D344" s="191" t="s">
        <v>214</v>
      </c>
      <c r="E344" s="199" t="s">
        <v>19</v>
      </c>
      <c r="F344" s="200" t="s">
        <v>1322</v>
      </c>
      <c r="G344" s="198"/>
      <c r="H344" s="201">
        <v>66</v>
      </c>
      <c r="I344" s="202"/>
      <c r="J344" s="198"/>
      <c r="K344" s="198"/>
      <c r="L344" s="203"/>
      <c r="M344" s="204"/>
      <c r="N344" s="205"/>
      <c r="O344" s="205"/>
      <c r="P344" s="205"/>
      <c r="Q344" s="205"/>
      <c r="R344" s="205"/>
      <c r="S344" s="205"/>
      <c r="T344" s="206"/>
      <c r="AT344" s="207" t="s">
        <v>214</v>
      </c>
      <c r="AU344" s="207" t="s">
        <v>81</v>
      </c>
      <c r="AV344" s="13" t="s">
        <v>81</v>
      </c>
      <c r="AW344" s="13" t="s">
        <v>34</v>
      </c>
      <c r="AX344" s="13" t="s">
        <v>72</v>
      </c>
      <c r="AY344" s="207" t="s">
        <v>177</v>
      </c>
    </row>
    <row r="345" spans="1:65" s="14" customFormat="1" ht="11.25">
      <c r="B345" s="208"/>
      <c r="C345" s="209"/>
      <c r="D345" s="191" t="s">
        <v>214</v>
      </c>
      <c r="E345" s="210" t="s">
        <v>19</v>
      </c>
      <c r="F345" s="211" t="s">
        <v>217</v>
      </c>
      <c r="G345" s="209"/>
      <c r="H345" s="212">
        <v>66</v>
      </c>
      <c r="I345" s="213"/>
      <c r="J345" s="209"/>
      <c r="K345" s="209"/>
      <c r="L345" s="214"/>
      <c r="M345" s="215"/>
      <c r="N345" s="216"/>
      <c r="O345" s="216"/>
      <c r="P345" s="216"/>
      <c r="Q345" s="216"/>
      <c r="R345" s="216"/>
      <c r="S345" s="216"/>
      <c r="T345" s="217"/>
      <c r="AT345" s="218" t="s">
        <v>214</v>
      </c>
      <c r="AU345" s="218" t="s">
        <v>81</v>
      </c>
      <c r="AV345" s="14" t="s">
        <v>184</v>
      </c>
      <c r="AW345" s="14" t="s">
        <v>34</v>
      </c>
      <c r="AX345" s="14" t="s">
        <v>79</v>
      </c>
      <c r="AY345" s="218" t="s">
        <v>177</v>
      </c>
    </row>
    <row r="346" spans="1:65" s="12" customFormat="1" ht="20.85" customHeight="1">
      <c r="B346" s="162"/>
      <c r="C346" s="163"/>
      <c r="D346" s="164" t="s">
        <v>71</v>
      </c>
      <c r="E346" s="176" t="s">
        <v>576</v>
      </c>
      <c r="F346" s="176" t="s">
        <v>577</v>
      </c>
      <c r="G346" s="163"/>
      <c r="H346" s="163"/>
      <c r="I346" s="166"/>
      <c r="J346" s="177">
        <f>BK346</f>
        <v>0</v>
      </c>
      <c r="K346" s="163"/>
      <c r="L346" s="168"/>
      <c r="M346" s="169"/>
      <c r="N346" s="170"/>
      <c r="O346" s="170"/>
      <c r="P346" s="171">
        <f>SUM(P347:P367)</f>
        <v>0</v>
      </c>
      <c r="Q346" s="170"/>
      <c r="R346" s="171">
        <f>SUM(R347:R367)</f>
        <v>0</v>
      </c>
      <c r="S346" s="170"/>
      <c r="T346" s="172">
        <f>SUM(T347:T367)</f>
        <v>0</v>
      </c>
      <c r="AR346" s="173" t="s">
        <v>79</v>
      </c>
      <c r="AT346" s="174" t="s">
        <v>71</v>
      </c>
      <c r="AU346" s="174" t="s">
        <v>81</v>
      </c>
      <c r="AY346" s="173" t="s">
        <v>177</v>
      </c>
      <c r="BK346" s="175">
        <f>SUM(BK347:BK367)</f>
        <v>0</v>
      </c>
    </row>
    <row r="347" spans="1:65" s="2" customFormat="1" ht="24.2" customHeight="1">
      <c r="A347" s="34"/>
      <c r="B347" s="35"/>
      <c r="C347" s="178" t="s">
        <v>560</v>
      </c>
      <c r="D347" s="178" t="s">
        <v>179</v>
      </c>
      <c r="E347" s="179" t="s">
        <v>579</v>
      </c>
      <c r="F347" s="180" t="s">
        <v>580</v>
      </c>
      <c r="G347" s="181" t="s">
        <v>257</v>
      </c>
      <c r="H347" s="182">
        <v>77.686000000000007</v>
      </c>
      <c r="I347" s="183"/>
      <c r="J347" s="184">
        <f>ROUND(I347*H347,2)</f>
        <v>0</v>
      </c>
      <c r="K347" s="180" t="s">
        <v>183</v>
      </c>
      <c r="L347" s="39"/>
      <c r="M347" s="185" t="s">
        <v>19</v>
      </c>
      <c r="N347" s="186" t="s">
        <v>43</v>
      </c>
      <c r="O347" s="64"/>
      <c r="P347" s="187">
        <f>O347*H347</f>
        <v>0</v>
      </c>
      <c r="Q347" s="187">
        <v>0</v>
      </c>
      <c r="R347" s="187">
        <f>Q347*H347</f>
        <v>0</v>
      </c>
      <c r="S347" s="187">
        <v>0</v>
      </c>
      <c r="T347" s="188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89" t="s">
        <v>184</v>
      </c>
      <c r="AT347" s="189" t="s">
        <v>179</v>
      </c>
      <c r="AU347" s="189" t="s">
        <v>194</v>
      </c>
      <c r="AY347" s="17" t="s">
        <v>177</v>
      </c>
      <c r="BE347" s="190">
        <f>IF(N347="základní",J347,0)</f>
        <v>0</v>
      </c>
      <c r="BF347" s="190">
        <f>IF(N347="snížená",J347,0)</f>
        <v>0</v>
      </c>
      <c r="BG347" s="190">
        <f>IF(N347="zákl. přenesená",J347,0)</f>
        <v>0</v>
      </c>
      <c r="BH347" s="190">
        <f>IF(N347="sníž. přenesená",J347,0)</f>
        <v>0</v>
      </c>
      <c r="BI347" s="190">
        <f>IF(N347="nulová",J347,0)</f>
        <v>0</v>
      </c>
      <c r="BJ347" s="17" t="s">
        <v>79</v>
      </c>
      <c r="BK347" s="190">
        <f>ROUND(I347*H347,2)</f>
        <v>0</v>
      </c>
      <c r="BL347" s="17" t="s">
        <v>184</v>
      </c>
      <c r="BM347" s="189" t="s">
        <v>1323</v>
      </c>
    </row>
    <row r="348" spans="1:65" s="2" customFormat="1" ht="19.5">
      <c r="A348" s="34"/>
      <c r="B348" s="35"/>
      <c r="C348" s="36"/>
      <c r="D348" s="191" t="s">
        <v>186</v>
      </c>
      <c r="E348" s="36"/>
      <c r="F348" s="192" t="s">
        <v>582</v>
      </c>
      <c r="G348" s="36"/>
      <c r="H348" s="36"/>
      <c r="I348" s="193"/>
      <c r="J348" s="36"/>
      <c r="K348" s="36"/>
      <c r="L348" s="39"/>
      <c r="M348" s="194"/>
      <c r="N348" s="195"/>
      <c r="O348" s="64"/>
      <c r="P348" s="64"/>
      <c r="Q348" s="64"/>
      <c r="R348" s="64"/>
      <c r="S348" s="64"/>
      <c r="T348" s="65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186</v>
      </c>
      <c r="AU348" s="17" t="s">
        <v>194</v>
      </c>
    </row>
    <row r="349" spans="1:65" s="2" customFormat="1" ht="78">
      <c r="A349" s="34"/>
      <c r="B349" s="35"/>
      <c r="C349" s="36"/>
      <c r="D349" s="191" t="s">
        <v>188</v>
      </c>
      <c r="E349" s="36"/>
      <c r="F349" s="196" t="s">
        <v>583</v>
      </c>
      <c r="G349" s="36"/>
      <c r="H349" s="36"/>
      <c r="I349" s="193"/>
      <c r="J349" s="36"/>
      <c r="K349" s="36"/>
      <c r="L349" s="39"/>
      <c r="M349" s="194"/>
      <c r="N349" s="195"/>
      <c r="O349" s="64"/>
      <c r="P349" s="64"/>
      <c r="Q349" s="64"/>
      <c r="R349" s="64"/>
      <c r="S349" s="64"/>
      <c r="T349" s="65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188</v>
      </c>
      <c r="AU349" s="17" t="s">
        <v>194</v>
      </c>
    </row>
    <row r="350" spans="1:65" s="2" customFormat="1" ht="14.45" customHeight="1">
      <c r="A350" s="34"/>
      <c r="B350" s="35"/>
      <c r="C350" s="178" t="s">
        <v>568</v>
      </c>
      <c r="D350" s="178" t="s">
        <v>179</v>
      </c>
      <c r="E350" s="179" t="s">
        <v>585</v>
      </c>
      <c r="F350" s="180" t="s">
        <v>586</v>
      </c>
      <c r="G350" s="181" t="s">
        <v>257</v>
      </c>
      <c r="H350" s="182">
        <v>1553.72</v>
      </c>
      <c r="I350" s="183"/>
      <c r="J350" s="184">
        <f>ROUND(I350*H350,2)</f>
        <v>0</v>
      </c>
      <c r="K350" s="180" t="s">
        <v>183</v>
      </c>
      <c r="L350" s="39"/>
      <c r="M350" s="185" t="s">
        <v>19</v>
      </c>
      <c r="N350" s="186" t="s">
        <v>43</v>
      </c>
      <c r="O350" s="64"/>
      <c r="P350" s="187">
        <f>O350*H350</f>
        <v>0</v>
      </c>
      <c r="Q350" s="187">
        <v>0</v>
      </c>
      <c r="R350" s="187">
        <f>Q350*H350</f>
        <v>0</v>
      </c>
      <c r="S350" s="187">
        <v>0</v>
      </c>
      <c r="T350" s="188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89" t="s">
        <v>184</v>
      </c>
      <c r="AT350" s="189" t="s">
        <v>179</v>
      </c>
      <c r="AU350" s="189" t="s">
        <v>194</v>
      </c>
      <c r="AY350" s="17" t="s">
        <v>177</v>
      </c>
      <c r="BE350" s="190">
        <f>IF(N350="základní",J350,0)</f>
        <v>0</v>
      </c>
      <c r="BF350" s="190">
        <f>IF(N350="snížená",J350,0)</f>
        <v>0</v>
      </c>
      <c r="BG350" s="190">
        <f>IF(N350="zákl. přenesená",J350,0)</f>
        <v>0</v>
      </c>
      <c r="BH350" s="190">
        <f>IF(N350="sníž. přenesená",J350,0)</f>
        <v>0</v>
      </c>
      <c r="BI350" s="190">
        <f>IF(N350="nulová",J350,0)</f>
        <v>0</v>
      </c>
      <c r="BJ350" s="17" t="s">
        <v>79</v>
      </c>
      <c r="BK350" s="190">
        <f>ROUND(I350*H350,2)</f>
        <v>0</v>
      </c>
      <c r="BL350" s="17" t="s">
        <v>184</v>
      </c>
      <c r="BM350" s="189" t="s">
        <v>1324</v>
      </c>
    </row>
    <row r="351" spans="1:65" s="2" customFormat="1" ht="29.25">
      <c r="A351" s="34"/>
      <c r="B351" s="35"/>
      <c r="C351" s="36"/>
      <c r="D351" s="191" t="s">
        <v>186</v>
      </c>
      <c r="E351" s="36"/>
      <c r="F351" s="192" t="s">
        <v>588</v>
      </c>
      <c r="G351" s="36"/>
      <c r="H351" s="36"/>
      <c r="I351" s="193"/>
      <c r="J351" s="36"/>
      <c r="K351" s="36"/>
      <c r="L351" s="39"/>
      <c r="M351" s="194"/>
      <c r="N351" s="195"/>
      <c r="O351" s="64"/>
      <c r="P351" s="64"/>
      <c r="Q351" s="64"/>
      <c r="R351" s="64"/>
      <c r="S351" s="64"/>
      <c r="T351" s="65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7" t="s">
        <v>186</v>
      </c>
      <c r="AU351" s="17" t="s">
        <v>194</v>
      </c>
    </row>
    <row r="352" spans="1:65" s="2" customFormat="1" ht="78">
      <c r="A352" s="34"/>
      <c r="B352" s="35"/>
      <c r="C352" s="36"/>
      <c r="D352" s="191" t="s">
        <v>188</v>
      </c>
      <c r="E352" s="36"/>
      <c r="F352" s="196" t="s">
        <v>583</v>
      </c>
      <c r="G352" s="36"/>
      <c r="H352" s="36"/>
      <c r="I352" s="193"/>
      <c r="J352" s="36"/>
      <c r="K352" s="36"/>
      <c r="L352" s="39"/>
      <c r="M352" s="194"/>
      <c r="N352" s="195"/>
      <c r="O352" s="64"/>
      <c r="P352" s="64"/>
      <c r="Q352" s="64"/>
      <c r="R352" s="64"/>
      <c r="S352" s="64"/>
      <c r="T352" s="65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7" t="s">
        <v>188</v>
      </c>
      <c r="AU352" s="17" t="s">
        <v>194</v>
      </c>
    </row>
    <row r="353" spans="1:65" s="13" customFormat="1" ht="11.25">
      <c r="B353" s="197"/>
      <c r="C353" s="198"/>
      <c r="D353" s="191" t="s">
        <v>214</v>
      </c>
      <c r="E353" s="199" t="s">
        <v>19</v>
      </c>
      <c r="F353" s="200" t="s">
        <v>1325</v>
      </c>
      <c r="G353" s="198"/>
      <c r="H353" s="201">
        <v>1553.72</v>
      </c>
      <c r="I353" s="202"/>
      <c r="J353" s="198"/>
      <c r="K353" s="198"/>
      <c r="L353" s="203"/>
      <c r="M353" s="204"/>
      <c r="N353" s="205"/>
      <c r="O353" s="205"/>
      <c r="P353" s="205"/>
      <c r="Q353" s="205"/>
      <c r="R353" s="205"/>
      <c r="S353" s="205"/>
      <c r="T353" s="206"/>
      <c r="AT353" s="207" t="s">
        <v>214</v>
      </c>
      <c r="AU353" s="207" t="s">
        <v>194</v>
      </c>
      <c r="AV353" s="13" t="s">
        <v>81</v>
      </c>
      <c r="AW353" s="13" t="s">
        <v>34</v>
      </c>
      <c r="AX353" s="13" t="s">
        <v>72</v>
      </c>
      <c r="AY353" s="207" t="s">
        <v>177</v>
      </c>
    </row>
    <row r="354" spans="1:65" s="14" customFormat="1" ht="11.25">
      <c r="B354" s="208"/>
      <c r="C354" s="209"/>
      <c r="D354" s="191" t="s">
        <v>214</v>
      </c>
      <c r="E354" s="210" t="s">
        <v>19</v>
      </c>
      <c r="F354" s="211" t="s">
        <v>217</v>
      </c>
      <c r="G354" s="209"/>
      <c r="H354" s="212">
        <v>1553.72</v>
      </c>
      <c r="I354" s="213"/>
      <c r="J354" s="209"/>
      <c r="K354" s="209"/>
      <c r="L354" s="214"/>
      <c r="M354" s="215"/>
      <c r="N354" s="216"/>
      <c r="O354" s="216"/>
      <c r="P354" s="216"/>
      <c r="Q354" s="216"/>
      <c r="R354" s="216"/>
      <c r="S354" s="216"/>
      <c r="T354" s="217"/>
      <c r="AT354" s="218" t="s">
        <v>214</v>
      </c>
      <c r="AU354" s="218" t="s">
        <v>194</v>
      </c>
      <c r="AV354" s="14" t="s">
        <v>184</v>
      </c>
      <c r="AW354" s="14" t="s">
        <v>34</v>
      </c>
      <c r="AX354" s="14" t="s">
        <v>79</v>
      </c>
      <c r="AY354" s="218" t="s">
        <v>177</v>
      </c>
    </row>
    <row r="355" spans="1:65" s="2" customFormat="1" ht="24.2" customHeight="1">
      <c r="A355" s="34"/>
      <c r="B355" s="35"/>
      <c r="C355" s="178" t="s">
        <v>578</v>
      </c>
      <c r="D355" s="178" t="s">
        <v>179</v>
      </c>
      <c r="E355" s="179" t="s">
        <v>591</v>
      </c>
      <c r="F355" s="180" t="s">
        <v>592</v>
      </c>
      <c r="G355" s="181" t="s">
        <v>257</v>
      </c>
      <c r="H355" s="182">
        <v>77.686000000000007</v>
      </c>
      <c r="I355" s="183"/>
      <c r="J355" s="184">
        <f>ROUND(I355*H355,2)</f>
        <v>0</v>
      </c>
      <c r="K355" s="180" t="s">
        <v>183</v>
      </c>
      <c r="L355" s="39"/>
      <c r="M355" s="185" t="s">
        <v>19</v>
      </c>
      <c r="N355" s="186" t="s">
        <v>43</v>
      </c>
      <c r="O355" s="64"/>
      <c r="P355" s="187">
        <f>O355*H355</f>
        <v>0</v>
      </c>
      <c r="Q355" s="187">
        <v>0</v>
      </c>
      <c r="R355" s="187">
        <f>Q355*H355</f>
        <v>0</v>
      </c>
      <c r="S355" s="187">
        <v>0</v>
      </c>
      <c r="T355" s="188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89" t="s">
        <v>184</v>
      </c>
      <c r="AT355" s="189" t="s">
        <v>179</v>
      </c>
      <c r="AU355" s="189" t="s">
        <v>194</v>
      </c>
      <c r="AY355" s="17" t="s">
        <v>177</v>
      </c>
      <c r="BE355" s="190">
        <f>IF(N355="základní",J355,0)</f>
        <v>0</v>
      </c>
      <c r="BF355" s="190">
        <f>IF(N355="snížená",J355,0)</f>
        <v>0</v>
      </c>
      <c r="BG355" s="190">
        <f>IF(N355="zákl. přenesená",J355,0)</f>
        <v>0</v>
      </c>
      <c r="BH355" s="190">
        <f>IF(N355="sníž. přenesená",J355,0)</f>
        <v>0</v>
      </c>
      <c r="BI355" s="190">
        <f>IF(N355="nulová",J355,0)</f>
        <v>0</v>
      </c>
      <c r="BJ355" s="17" t="s">
        <v>79</v>
      </c>
      <c r="BK355" s="190">
        <f>ROUND(I355*H355,2)</f>
        <v>0</v>
      </c>
      <c r="BL355" s="17" t="s">
        <v>184</v>
      </c>
      <c r="BM355" s="189" t="s">
        <v>1326</v>
      </c>
    </row>
    <row r="356" spans="1:65" s="2" customFormat="1" ht="19.5">
      <c r="A356" s="34"/>
      <c r="B356" s="35"/>
      <c r="C356" s="36"/>
      <c r="D356" s="191" t="s">
        <v>186</v>
      </c>
      <c r="E356" s="36"/>
      <c r="F356" s="192" t="s">
        <v>594</v>
      </c>
      <c r="G356" s="36"/>
      <c r="H356" s="36"/>
      <c r="I356" s="193"/>
      <c r="J356" s="36"/>
      <c r="K356" s="36"/>
      <c r="L356" s="39"/>
      <c r="M356" s="194"/>
      <c r="N356" s="195"/>
      <c r="O356" s="64"/>
      <c r="P356" s="64"/>
      <c r="Q356" s="64"/>
      <c r="R356" s="64"/>
      <c r="S356" s="64"/>
      <c r="T356" s="65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7" t="s">
        <v>186</v>
      </c>
      <c r="AU356" s="17" t="s">
        <v>194</v>
      </c>
    </row>
    <row r="357" spans="1:65" s="2" customFormat="1" ht="24.2" customHeight="1">
      <c r="A357" s="34"/>
      <c r="B357" s="35"/>
      <c r="C357" s="178" t="s">
        <v>584</v>
      </c>
      <c r="D357" s="178" t="s">
        <v>179</v>
      </c>
      <c r="E357" s="179" t="s">
        <v>596</v>
      </c>
      <c r="F357" s="180" t="s">
        <v>597</v>
      </c>
      <c r="G357" s="181" t="s">
        <v>257</v>
      </c>
      <c r="H357" s="182">
        <v>77.686000000000007</v>
      </c>
      <c r="I357" s="183"/>
      <c r="J357" s="184">
        <f>ROUND(I357*H357,2)</f>
        <v>0</v>
      </c>
      <c r="K357" s="180" t="s">
        <v>183</v>
      </c>
      <c r="L357" s="39"/>
      <c r="M357" s="185" t="s">
        <v>19</v>
      </c>
      <c r="N357" s="186" t="s">
        <v>43</v>
      </c>
      <c r="O357" s="64"/>
      <c r="P357" s="187">
        <f>O357*H357</f>
        <v>0</v>
      </c>
      <c r="Q357" s="187">
        <v>0</v>
      </c>
      <c r="R357" s="187">
        <f>Q357*H357</f>
        <v>0</v>
      </c>
      <c r="S357" s="187">
        <v>0</v>
      </c>
      <c r="T357" s="188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89" t="s">
        <v>184</v>
      </c>
      <c r="AT357" s="189" t="s">
        <v>179</v>
      </c>
      <c r="AU357" s="189" t="s">
        <v>194</v>
      </c>
      <c r="AY357" s="17" t="s">
        <v>177</v>
      </c>
      <c r="BE357" s="190">
        <f>IF(N357="základní",J357,0)</f>
        <v>0</v>
      </c>
      <c r="BF357" s="190">
        <f>IF(N357="snížená",J357,0)</f>
        <v>0</v>
      </c>
      <c r="BG357" s="190">
        <f>IF(N357="zákl. přenesená",J357,0)</f>
        <v>0</v>
      </c>
      <c r="BH357" s="190">
        <f>IF(N357="sníž. přenesená",J357,0)</f>
        <v>0</v>
      </c>
      <c r="BI357" s="190">
        <f>IF(N357="nulová",J357,0)</f>
        <v>0</v>
      </c>
      <c r="BJ357" s="17" t="s">
        <v>79</v>
      </c>
      <c r="BK357" s="190">
        <f>ROUND(I357*H357,2)</f>
        <v>0</v>
      </c>
      <c r="BL357" s="17" t="s">
        <v>184</v>
      </c>
      <c r="BM357" s="189" t="s">
        <v>1327</v>
      </c>
    </row>
    <row r="358" spans="1:65" s="2" customFormat="1" ht="29.25">
      <c r="A358" s="34"/>
      <c r="B358" s="35"/>
      <c r="C358" s="36"/>
      <c r="D358" s="191" t="s">
        <v>186</v>
      </c>
      <c r="E358" s="36"/>
      <c r="F358" s="192" t="s">
        <v>599</v>
      </c>
      <c r="G358" s="36"/>
      <c r="H358" s="36"/>
      <c r="I358" s="193"/>
      <c r="J358" s="36"/>
      <c r="K358" s="36"/>
      <c r="L358" s="39"/>
      <c r="M358" s="194"/>
      <c r="N358" s="195"/>
      <c r="O358" s="64"/>
      <c r="P358" s="64"/>
      <c r="Q358" s="64"/>
      <c r="R358" s="64"/>
      <c r="S358" s="64"/>
      <c r="T358" s="65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186</v>
      </c>
      <c r="AU358" s="17" t="s">
        <v>194</v>
      </c>
    </row>
    <row r="359" spans="1:65" s="2" customFormat="1" ht="107.25">
      <c r="A359" s="34"/>
      <c r="B359" s="35"/>
      <c r="C359" s="36"/>
      <c r="D359" s="191" t="s">
        <v>188</v>
      </c>
      <c r="E359" s="36"/>
      <c r="F359" s="196" t="s">
        <v>600</v>
      </c>
      <c r="G359" s="36"/>
      <c r="H359" s="36"/>
      <c r="I359" s="193"/>
      <c r="J359" s="36"/>
      <c r="K359" s="36"/>
      <c r="L359" s="39"/>
      <c r="M359" s="194"/>
      <c r="N359" s="195"/>
      <c r="O359" s="64"/>
      <c r="P359" s="64"/>
      <c r="Q359" s="64"/>
      <c r="R359" s="64"/>
      <c r="S359" s="64"/>
      <c r="T359" s="65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7" t="s">
        <v>188</v>
      </c>
      <c r="AU359" s="17" t="s">
        <v>194</v>
      </c>
    </row>
    <row r="360" spans="1:65" s="2" customFormat="1" ht="24.2" customHeight="1">
      <c r="A360" s="34"/>
      <c r="B360" s="35"/>
      <c r="C360" s="178" t="s">
        <v>590</v>
      </c>
      <c r="D360" s="178" t="s">
        <v>179</v>
      </c>
      <c r="E360" s="179" t="s">
        <v>602</v>
      </c>
      <c r="F360" s="180" t="s">
        <v>603</v>
      </c>
      <c r="G360" s="181" t="s">
        <v>257</v>
      </c>
      <c r="H360" s="182">
        <v>170.79499999999999</v>
      </c>
      <c r="I360" s="183"/>
      <c r="J360" s="184">
        <f>ROUND(I360*H360,2)</f>
        <v>0</v>
      </c>
      <c r="K360" s="180" t="s">
        <v>183</v>
      </c>
      <c r="L360" s="39"/>
      <c r="M360" s="185" t="s">
        <v>19</v>
      </c>
      <c r="N360" s="186" t="s">
        <v>43</v>
      </c>
      <c r="O360" s="64"/>
      <c r="P360" s="187">
        <f>O360*H360</f>
        <v>0</v>
      </c>
      <c r="Q360" s="187">
        <v>0</v>
      </c>
      <c r="R360" s="187">
        <f>Q360*H360</f>
        <v>0</v>
      </c>
      <c r="S360" s="187">
        <v>0</v>
      </c>
      <c r="T360" s="188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89" t="s">
        <v>184</v>
      </c>
      <c r="AT360" s="189" t="s">
        <v>179</v>
      </c>
      <c r="AU360" s="189" t="s">
        <v>194</v>
      </c>
      <c r="AY360" s="17" t="s">
        <v>177</v>
      </c>
      <c r="BE360" s="190">
        <f>IF(N360="základní",J360,0)</f>
        <v>0</v>
      </c>
      <c r="BF360" s="190">
        <f>IF(N360="snížená",J360,0)</f>
        <v>0</v>
      </c>
      <c r="BG360" s="190">
        <f>IF(N360="zákl. přenesená",J360,0)</f>
        <v>0</v>
      </c>
      <c r="BH360" s="190">
        <f>IF(N360="sníž. přenesená",J360,0)</f>
        <v>0</v>
      </c>
      <c r="BI360" s="190">
        <f>IF(N360="nulová",J360,0)</f>
        <v>0</v>
      </c>
      <c r="BJ360" s="17" t="s">
        <v>79</v>
      </c>
      <c r="BK360" s="190">
        <f>ROUND(I360*H360,2)</f>
        <v>0</v>
      </c>
      <c r="BL360" s="17" t="s">
        <v>184</v>
      </c>
      <c r="BM360" s="189" t="s">
        <v>1328</v>
      </c>
    </row>
    <row r="361" spans="1:65" s="2" customFormat="1" ht="29.25">
      <c r="A361" s="34"/>
      <c r="B361" s="35"/>
      <c r="C361" s="36"/>
      <c r="D361" s="191" t="s">
        <v>186</v>
      </c>
      <c r="E361" s="36"/>
      <c r="F361" s="192" t="s">
        <v>605</v>
      </c>
      <c r="G361" s="36"/>
      <c r="H361" s="36"/>
      <c r="I361" s="193"/>
      <c r="J361" s="36"/>
      <c r="K361" s="36"/>
      <c r="L361" s="39"/>
      <c r="M361" s="194"/>
      <c r="N361" s="195"/>
      <c r="O361" s="64"/>
      <c r="P361" s="64"/>
      <c r="Q361" s="64"/>
      <c r="R361" s="64"/>
      <c r="S361" s="64"/>
      <c r="T361" s="65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7" t="s">
        <v>186</v>
      </c>
      <c r="AU361" s="17" t="s">
        <v>194</v>
      </c>
    </row>
    <row r="362" spans="1:65" s="2" customFormat="1" ht="97.5">
      <c r="A362" s="34"/>
      <c r="B362" s="35"/>
      <c r="C362" s="36"/>
      <c r="D362" s="191" t="s">
        <v>188</v>
      </c>
      <c r="E362" s="36"/>
      <c r="F362" s="196" t="s">
        <v>606</v>
      </c>
      <c r="G362" s="36"/>
      <c r="H362" s="36"/>
      <c r="I362" s="193"/>
      <c r="J362" s="36"/>
      <c r="K362" s="36"/>
      <c r="L362" s="39"/>
      <c r="M362" s="194"/>
      <c r="N362" s="195"/>
      <c r="O362" s="64"/>
      <c r="P362" s="64"/>
      <c r="Q362" s="64"/>
      <c r="R362" s="64"/>
      <c r="S362" s="64"/>
      <c r="T362" s="65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7" t="s">
        <v>188</v>
      </c>
      <c r="AU362" s="17" t="s">
        <v>194</v>
      </c>
    </row>
    <row r="363" spans="1:65" s="2" customFormat="1" ht="24.2" customHeight="1">
      <c r="A363" s="34"/>
      <c r="B363" s="35"/>
      <c r="C363" s="178" t="s">
        <v>595</v>
      </c>
      <c r="D363" s="178" t="s">
        <v>179</v>
      </c>
      <c r="E363" s="179" t="s">
        <v>608</v>
      </c>
      <c r="F363" s="180" t="s">
        <v>609</v>
      </c>
      <c r="G363" s="181" t="s">
        <v>257</v>
      </c>
      <c r="H363" s="182">
        <v>512.38499999999999</v>
      </c>
      <c r="I363" s="183"/>
      <c r="J363" s="184">
        <f>ROUND(I363*H363,2)</f>
        <v>0</v>
      </c>
      <c r="K363" s="180" t="s">
        <v>183</v>
      </c>
      <c r="L363" s="39"/>
      <c r="M363" s="185" t="s">
        <v>19</v>
      </c>
      <c r="N363" s="186" t="s">
        <v>43</v>
      </c>
      <c r="O363" s="64"/>
      <c r="P363" s="187">
        <f>O363*H363</f>
        <v>0</v>
      </c>
      <c r="Q363" s="187">
        <v>0</v>
      </c>
      <c r="R363" s="187">
        <f>Q363*H363</f>
        <v>0</v>
      </c>
      <c r="S363" s="187">
        <v>0</v>
      </c>
      <c r="T363" s="188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89" t="s">
        <v>184</v>
      </c>
      <c r="AT363" s="189" t="s">
        <v>179</v>
      </c>
      <c r="AU363" s="189" t="s">
        <v>194</v>
      </c>
      <c r="AY363" s="17" t="s">
        <v>177</v>
      </c>
      <c r="BE363" s="190">
        <f>IF(N363="základní",J363,0)</f>
        <v>0</v>
      </c>
      <c r="BF363" s="190">
        <f>IF(N363="snížená",J363,0)</f>
        <v>0</v>
      </c>
      <c r="BG363" s="190">
        <f>IF(N363="zákl. přenesená",J363,0)</f>
        <v>0</v>
      </c>
      <c r="BH363" s="190">
        <f>IF(N363="sníž. přenesená",J363,0)</f>
        <v>0</v>
      </c>
      <c r="BI363" s="190">
        <f>IF(N363="nulová",J363,0)</f>
        <v>0</v>
      </c>
      <c r="BJ363" s="17" t="s">
        <v>79</v>
      </c>
      <c r="BK363" s="190">
        <f>ROUND(I363*H363,2)</f>
        <v>0</v>
      </c>
      <c r="BL363" s="17" t="s">
        <v>184</v>
      </c>
      <c r="BM363" s="189" t="s">
        <v>1329</v>
      </c>
    </row>
    <row r="364" spans="1:65" s="2" customFormat="1" ht="29.25">
      <c r="A364" s="34"/>
      <c r="B364" s="35"/>
      <c r="C364" s="36"/>
      <c r="D364" s="191" t="s">
        <v>186</v>
      </c>
      <c r="E364" s="36"/>
      <c r="F364" s="192" t="s">
        <v>611</v>
      </c>
      <c r="G364" s="36"/>
      <c r="H364" s="36"/>
      <c r="I364" s="193"/>
      <c r="J364" s="36"/>
      <c r="K364" s="36"/>
      <c r="L364" s="39"/>
      <c r="M364" s="194"/>
      <c r="N364" s="195"/>
      <c r="O364" s="64"/>
      <c r="P364" s="64"/>
      <c r="Q364" s="64"/>
      <c r="R364" s="64"/>
      <c r="S364" s="64"/>
      <c r="T364" s="65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7" t="s">
        <v>186</v>
      </c>
      <c r="AU364" s="17" t="s">
        <v>194</v>
      </c>
    </row>
    <row r="365" spans="1:65" s="2" customFormat="1" ht="97.5">
      <c r="A365" s="34"/>
      <c r="B365" s="35"/>
      <c r="C365" s="36"/>
      <c r="D365" s="191" t="s">
        <v>188</v>
      </c>
      <c r="E365" s="36"/>
      <c r="F365" s="196" t="s">
        <v>606</v>
      </c>
      <c r="G365" s="36"/>
      <c r="H365" s="36"/>
      <c r="I365" s="193"/>
      <c r="J365" s="36"/>
      <c r="K365" s="36"/>
      <c r="L365" s="39"/>
      <c r="M365" s="194"/>
      <c r="N365" s="195"/>
      <c r="O365" s="64"/>
      <c r="P365" s="64"/>
      <c r="Q365" s="64"/>
      <c r="R365" s="64"/>
      <c r="S365" s="64"/>
      <c r="T365" s="65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188</v>
      </c>
      <c r="AU365" s="17" t="s">
        <v>194</v>
      </c>
    </row>
    <row r="366" spans="1:65" s="13" customFormat="1" ht="11.25">
      <c r="B366" s="197"/>
      <c r="C366" s="198"/>
      <c r="D366" s="191" t="s">
        <v>214</v>
      </c>
      <c r="E366" s="199" t="s">
        <v>19</v>
      </c>
      <c r="F366" s="200" t="s">
        <v>1330</v>
      </c>
      <c r="G366" s="198"/>
      <c r="H366" s="201">
        <v>512.38499999999999</v>
      </c>
      <c r="I366" s="202"/>
      <c r="J366" s="198"/>
      <c r="K366" s="198"/>
      <c r="L366" s="203"/>
      <c r="M366" s="204"/>
      <c r="N366" s="205"/>
      <c r="O366" s="205"/>
      <c r="P366" s="205"/>
      <c r="Q366" s="205"/>
      <c r="R366" s="205"/>
      <c r="S366" s="205"/>
      <c r="T366" s="206"/>
      <c r="AT366" s="207" t="s">
        <v>214</v>
      </c>
      <c r="AU366" s="207" t="s">
        <v>194</v>
      </c>
      <c r="AV366" s="13" t="s">
        <v>81</v>
      </c>
      <c r="AW366" s="13" t="s">
        <v>34</v>
      </c>
      <c r="AX366" s="13" t="s">
        <v>72</v>
      </c>
      <c r="AY366" s="207" t="s">
        <v>177</v>
      </c>
    </row>
    <row r="367" spans="1:65" s="14" customFormat="1" ht="11.25">
      <c r="B367" s="208"/>
      <c r="C367" s="209"/>
      <c r="D367" s="191" t="s">
        <v>214</v>
      </c>
      <c r="E367" s="210" t="s">
        <v>19</v>
      </c>
      <c r="F367" s="211" t="s">
        <v>217</v>
      </c>
      <c r="G367" s="209"/>
      <c r="H367" s="212">
        <v>512.38499999999999</v>
      </c>
      <c r="I367" s="213"/>
      <c r="J367" s="209"/>
      <c r="K367" s="209"/>
      <c r="L367" s="214"/>
      <c r="M367" s="233"/>
      <c r="N367" s="234"/>
      <c r="O367" s="234"/>
      <c r="P367" s="234"/>
      <c r="Q367" s="234"/>
      <c r="R367" s="234"/>
      <c r="S367" s="234"/>
      <c r="T367" s="235"/>
      <c r="AT367" s="218" t="s">
        <v>214</v>
      </c>
      <c r="AU367" s="218" t="s">
        <v>194</v>
      </c>
      <c r="AV367" s="14" t="s">
        <v>184</v>
      </c>
      <c r="AW367" s="14" t="s">
        <v>34</v>
      </c>
      <c r="AX367" s="14" t="s">
        <v>79</v>
      </c>
      <c r="AY367" s="218" t="s">
        <v>177</v>
      </c>
    </row>
    <row r="368" spans="1:65" s="2" customFormat="1" ht="6.95" customHeight="1">
      <c r="A368" s="34"/>
      <c r="B368" s="47"/>
      <c r="C368" s="48"/>
      <c r="D368" s="48"/>
      <c r="E368" s="48"/>
      <c r="F368" s="48"/>
      <c r="G368" s="48"/>
      <c r="H368" s="48"/>
      <c r="I368" s="48"/>
      <c r="J368" s="48"/>
      <c r="K368" s="48"/>
      <c r="L368" s="39"/>
      <c r="M368" s="34"/>
      <c r="O368" s="34"/>
      <c r="P368" s="34"/>
      <c r="Q368" s="34"/>
      <c r="R368" s="34"/>
      <c r="S368" s="34"/>
      <c r="T368" s="34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</row>
  </sheetData>
  <sheetProtection algorithmName="SHA-512" hashValue="zlpvfbtxHVACac/rPpCOYz3vvLlaqRFbiZw7EYVzub/q6sdGQU/U4Hu0QTrMdApkPx5zt1HVgqInLpfe1deptg==" saltValue="3SgRIJ4ldIwlRzTCZbV4q/S2XWiSraoJBjI8gy+2Ne67vpWIDLA6mIdpwMlHYrjRkFQlQRJl/piry9AGV8Q73Q==" spinCount="100000" sheet="1" objects="1" scenarios="1" formatColumns="0" formatRows="0" autoFilter="0"/>
  <autoFilter ref="C91:K367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0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134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144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2" t="str">
        <f>'Rekapitulace zakázky'!K6</f>
        <v>Oprava mostních objektů trati Rynoltice - Křižany</v>
      </c>
      <c r="F7" s="363"/>
      <c r="G7" s="363"/>
      <c r="H7" s="363"/>
      <c r="L7" s="20"/>
    </row>
    <row r="8" spans="1:46" s="1" customFormat="1" ht="12" customHeight="1">
      <c r="B8" s="20"/>
      <c r="D8" s="112" t="s">
        <v>145</v>
      </c>
      <c r="L8" s="20"/>
    </row>
    <row r="9" spans="1:46" s="2" customFormat="1" ht="16.5" customHeight="1">
      <c r="A9" s="34"/>
      <c r="B9" s="39"/>
      <c r="C9" s="34"/>
      <c r="D9" s="34"/>
      <c r="E9" s="362" t="s">
        <v>1137</v>
      </c>
      <c r="F9" s="364"/>
      <c r="G9" s="364"/>
      <c r="H9" s="36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147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5" t="s">
        <v>1331</v>
      </c>
      <c r="F11" s="364"/>
      <c r="G11" s="364"/>
      <c r="H11" s="36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989</v>
      </c>
      <c r="G14" s="34"/>
      <c r="H14" s="34"/>
      <c r="I14" s="112" t="s">
        <v>23</v>
      </c>
      <c r="J14" s="114" t="str">
        <f>'Rekapitulace zakázky'!AN8</f>
        <v>4. 8. 2020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30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31</v>
      </c>
      <c r="E19" s="34"/>
      <c r="F19" s="34"/>
      <c r="G19" s="34"/>
      <c r="H19" s="34"/>
      <c r="I19" s="112" t="s">
        <v>26</v>
      </c>
      <c r="J19" s="30" t="str">
        <f>'Rekapitulace zakázky'!AN13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6" t="str">
        <f>'Rekapitulace zakázky'!E14</f>
        <v>Vyplň údaj</v>
      </c>
      <c r="F20" s="367"/>
      <c r="G20" s="367"/>
      <c r="H20" s="367"/>
      <c r="I20" s="112" t="s">
        <v>29</v>
      </c>
      <c r="J20" s="30" t="str">
        <f>'Rekapitulace zakázky'!AN14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33</v>
      </c>
      <c r="E22" s="34"/>
      <c r="F22" s="34"/>
      <c r="G22" s="34"/>
      <c r="H22" s="34"/>
      <c r="I22" s="112" t="s">
        <v>26</v>
      </c>
      <c r="J22" s="103" t="str">
        <f>IF('Rekapitulace zakázky'!AN16="","",'Rekapitulace zakázky'!AN16)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zakázky'!E17="","",'Rekapitulace zakázky'!E17)</f>
        <v xml:space="preserve"> </v>
      </c>
      <c r="F23" s="34"/>
      <c r="G23" s="34"/>
      <c r="H23" s="34"/>
      <c r="I23" s="112" t="s">
        <v>29</v>
      </c>
      <c r="J23" s="103" t="str">
        <f>IF('Rekapitulace zakázky'!AN17="","",'Rekapitulace zakázky'!AN17)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35</v>
      </c>
      <c r="E25" s="34"/>
      <c r="F25" s="34"/>
      <c r="G25" s="34"/>
      <c r="H25" s="34"/>
      <c r="I25" s="112" t="s">
        <v>26</v>
      </c>
      <c r="J25" s="103" t="str">
        <f>IF('Rekapitulace zakázky'!AN19="","",'Rekapitulace zakázky'!AN19)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zakázky'!E20="","",'Rekapitulace zakázky'!E20)</f>
        <v xml:space="preserve"> </v>
      </c>
      <c r="F26" s="34"/>
      <c r="G26" s="34"/>
      <c r="H26" s="34"/>
      <c r="I26" s="112" t="s">
        <v>29</v>
      </c>
      <c r="J26" s="103" t="str">
        <f>IF('Rekapitulace zakázky'!AN20="","",'Rekapitulace zakázky'!AN20)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36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8" t="s">
        <v>19</v>
      </c>
      <c r="F29" s="368"/>
      <c r="G29" s="368"/>
      <c r="H29" s="36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38</v>
      </c>
      <c r="E32" s="34"/>
      <c r="F32" s="34"/>
      <c r="G32" s="34"/>
      <c r="H32" s="34"/>
      <c r="I32" s="34"/>
      <c r="J32" s="120">
        <f>ROUND(J88,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40</v>
      </c>
      <c r="G34" s="34"/>
      <c r="H34" s="34"/>
      <c r="I34" s="121" t="s">
        <v>39</v>
      </c>
      <c r="J34" s="121" t="s">
        <v>41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42</v>
      </c>
      <c r="E35" s="112" t="s">
        <v>43</v>
      </c>
      <c r="F35" s="123">
        <f>ROUND((SUM(BE88:BE109)),  2)</f>
        <v>0</v>
      </c>
      <c r="G35" s="34"/>
      <c r="H35" s="34"/>
      <c r="I35" s="124">
        <v>0.21</v>
      </c>
      <c r="J35" s="123">
        <f>ROUND(((SUM(BE88:BE109))*I35),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44</v>
      </c>
      <c r="F36" s="123">
        <f>ROUND((SUM(BF88:BF109)),  2)</f>
        <v>0</v>
      </c>
      <c r="G36" s="34"/>
      <c r="H36" s="34"/>
      <c r="I36" s="124">
        <v>0.15</v>
      </c>
      <c r="J36" s="123">
        <f>ROUND(((SUM(BF88:BF109))*I36),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ROUND((SUM(BG88:BG109)),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46</v>
      </c>
      <c r="F38" s="123">
        <f>ROUND((SUM(BH88:BH109)),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47</v>
      </c>
      <c r="F39" s="123">
        <f>ROUND((SUM(BI88:BI109)),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150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9" t="str">
        <f>E7</f>
        <v>Oprava mostních objektů trati Rynoltice - Křižany</v>
      </c>
      <c r="F50" s="370"/>
      <c r="G50" s="370"/>
      <c r="H50" s="37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9" t="s">
        <v>1137</v>
      </c>
      <c r="F52" s="371"/>
      <c r="G52" s="371"/>
      <c r="H52" s="37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147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3" t="str">
        <f>E11</f>
        <v>2020/08/06.2/LIB - SO 06 - VRN1</v>
      </c>
      <c r="F54" s="371"/>
      <c r="G54" s="371"/>
      <c r="H54" s="37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Zdislava</v>
      </c>
      <c r="G56" s="36"/>
      <c r="H56" s="36"/>
      <c r="I56" s="29" t="s">
        <v>23</v>
      </c>
      <c r="J56" s="59" t="str">
        <f>IF(J14="","",J14)</f>
        <v>4. 8. 2020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6"/>
      <c r="E58" s="36"/>
      <c r="F58" s="27" t="str">
        <f>E17</f>
        <v>Správa železnic, OŘ Hradec Králové</v>
      </c>
      <c r="G58" s="36"/>
      <c r="H58" s="36"/>
      <c r="I58" s="29" t="s">
        <v>33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29" t="s">
        <v>35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151</v>
      </c>
      <c r="D61" s="137"/>
      <c r="E61" s="137"/>
      <c r="F61" s="137"/>
      <c r="G61" s="137"/>
      <c r="H61" s="137"/>
      <c r="I61" s="137"/>
      <c r="J61" s="138" t="s">
        <v>152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70</v>
      </c>
      <c r="D63" s="36"/>
      <c r="E63" s="36"/>
      <c r="F63" s="36"/>
      <c r="G63" s="36"/>
      <c r="H63" s="36"/>
      <c r="I63" s="36"/>
      <c r="J63" s="77">
        <f>J88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153</v>
      </c>
    </row>
    <row r="64" spans="1:47" s="9" customFormat="1" ht="24.95" customHeight="1">
      <c r="B64" s="140"/>
      <c r="C64" s="141"/>
      <c r="D64" s="142" t="s">
        <v>613</v>
      </c>
      <c r="E64" s="143"/>
      <c r="F64" s="143"/>
      <c r="G64" s="143"/>
      <c r="H64" s="143"/>
      <c r="I64" s="143"/>
      <c r="J64" s="144">
        <f>J89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614</v>
      </c>
      <c r="E65" s="148"/>
      <c r="F65" s="148"/>
      <c r="G65" s="148"/>
      <c r="H65" s="148"/>
      <c r="I65" s="148"/>
      <c r="J65" s="149">
        <f>J90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615</v>
      </c>
      <c r="E66" s="148"/>
      <c r="F66" s="148"/>
      <c r="G66" s="148"/>
      <c r="H66" s="148"/>
      <c r="I66" s="148"/>
      <c r="J66" s="149">
        <f>J103</f>
        <v>0</v>
      </c>
      <c r="K66" s="97"/>
      <c r="L66" s="150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162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9" t="str">
        <f>E7</f>
        <v>Oprava mostních objektů trati Rynoltice - Křižany</v>
      </c>
      <c r="F76" s="370"/>
      <c r="G76" s="370"/>
      <c r="H76" s="370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145</v>
      </c>
      <c r="D77" s="22"/>
      <c r="E77" s="22"/>
      <c r="F77" s="22"/>
      <c r="G77" s="22"/>
      <c r="H77" s="22"/>
      <c r="I77" s="22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69" t="s">
        <v>1137</v>
      </c>
      <c r="F78" s="371"/>
      <c r="G78" s="371"/>
      <c r="H78" s="371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147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23" t="str">
        <f>E11</f>
        <v>2020/08/06.2/LIB - SO 06 - VRN1</v>
      </c>
      <c r="F80" s="371"/>
      <c r="G80" s="371"/>
      <c r="H80" s="371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F14</f>
        <v>Zdislava</v>
      </c>
      <c r="G82" s="36"/>
      <c r="H82" s="36"/>
      <c r="I82" s="29" t="s">
        <v>23</v>
      </c>
      <c r="J82" s="59" t="str">
        <f>IF(J14="","",J14)</f>
        <v>4. 8. 2020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25</v>
      </c>
      <c r="D84" s="36"/>
      <c r="E84" s="36"/>
      <c r="F84" s="27" t="str">
        <f>E17</f>
        <v>Správa železnic, OŘ Hradec Králové</v>
      </c>
      <c r="G84" s="36"/>
      <c r="H84" s="36"/>
      <c r="I84" s="29" t="s">
        <v>33</v>
      </c>
      <c r="J84" s="32" t="str">
        <f>E23</f>
        <v xml:space="preserve"> 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31</v>
      </c>
      <c r="D85" s="36"/>
      <c r="E85" s="36"/>
      <c r="F85" s="27" t="str">
        <f>IF(E20="","",E20)</f>
        <v>Vyplň údaj</v>
      </c>
      <c r="G85" s="36"/>
      <c r="H85" s="36"/>
      <c r="I85" s="29" t="s">
        <v>35</v>
      </c>
      <c r="J85" s="32" t="str">
        <f>E26</f>
        <v xml:space="preserve"> 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1"/>
      <c r="B87" s="152"/>
      <c r="C87" s="153" t="s">
        <v>163</v>
      </c>
      <c r="D87" s="154" t="s">
        <v>57</v>
      </c>
      <c r="E87" s="154" t="s">
        <v>53</v>
      </c>
      <c r="F87" s="154" t="s">
        <v>54</v>
      </c>
      <c r="G87" s="154" t="s">
        <v>164</v>
      </c>
      <c r="H87" s="154" t="s">
        <v>165</v>
      </c>
      <c r="I87" s="154" t="s">
        <v>166</v>
      </c>
      <c r="J87" s="154" t="s">
        <v>152</v>
      </c>
      <c r="K87" s="155" t="s">
        <v>167</v>
      </c>
      <c r="L87" s="156"/>
      <c r="M87" s="68" t="s">
        <v>19</v>
      </c>
      <c r="N87" s="69" t="s">
        <v>42</v>
      </c>
      <c r="O87" s="69" t="s">
        <v>168</v>
      </c>
      <c r="P87" s="69" t="s">
        <v>169</v>
      </c>
      <c r="Q87" s="69" t="s">
        <v>170</v>
      </c>
      <c r="R87" s="69" t="s">
        <v>171</v>
      </c>
      <c r="S87" s="69" t="s">
        <v>172</v>
      </c>
      <c r="T87" s="70" t="s">
        <v>173</v>
      </c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</row>
    <row r="88" spans="1:65" s="2" customFormat="1" ht="22.9" customHeight="1">
      <c r="A88" s="34"/>
      <c r="B88" s="35"/>
      <c r="C88" s="75" t="s">
        <v>174</v>
      </c>
      <c r="D88" s="36"/>
      <c r="E88" s="36"/>
      <c r="F88" s="36"/>
      <c r="G88" s="36"/>
      <c r="H88" s="36"/>
      <c r="I88" s="36"/>
      <c r="J88" s="157">
        <f>BK88</f>
        <v>0</v>
      </c>
      <c r="K88" s="36"/>
      <c r="L88" s="39"/>
      <c r="M88" s="71"/>
      <c r="N88" s="158"/>
      <c r="O88" s="72"/>
      <c r="P88" s="159">
        <f>P89</f>
        <v>0</v>
      </c>
      <c r="Q88" s="72"/>
      <c r="R88" s="159">
        <f>R89</f>
        <v>0</v>
      </c>
      <c r="S88" s="72"/>
      <c r="T88" s="160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71</v>
      </c>
      <c r="AU88" s="17" t="s">
        <v>153</v>
      </c>
      <c r="BK88" s="161">
        <f>BK89</f>
        <v>0</v>
      </c>
    </row>
    <row r="89" spans="1:65" s="12" customFormat="1" ht="25.9" customHeight="1">
      <c r="B89" s="162"/>
      <c r="C89" s="163"/>
      <c r="D89" s="164" t="s">
        <v>71</v>
      </c>
      <c r="E89" s="165" t="s">
        <v>616</v>
      </c>
      <c r="F89" s="165" t="s">
        <v>617</v>
      </c>
      <c r="G89" s="163"/>
      <c r="H89" s="163"/>
      <c r="I89" s="166"/>
      <c r="J89" s="167">
        <f>BK89</f>
        <v>0</v>
      </c>
      <c r="K89" s="163"/>
      <c r="L89" s="168"/>
      <c r="M89" s="169"/>
      <c r="N89" s="170"/>
      <c r="O89" s="170"/>
      <c r="P89" s="171">
        <f>P90+P103</f>
        <v>0</v>
      </c>
      <c r="Q89" s="170"/>
      <c r="R89" s="171">
        <f>R90+R103</f>
        <v>0</v>
      </c>
      <c r="S89" s="170"/>
      <c r="T89" s="172">
        <f>T90+T103</f>
        <v>0</v>
      </c>
      <c r="AR89" s="173" t="s">
        <v>207</v>
      </c>
      <c r="AT89" s="174" t="s">
        <v>71</v>
      </c>
      <c r="AU89" s="174" t="s">
        <v>72</v>
      </c>
      <c r="AY89" s="173" t="s">
        <v>177</v>
      </c>
      <c r="BK89" s="175">
        <f>BK90+BK103</f>
        <v>0</v>
      </c>
    </row>
    <row r="90" spans="1:65" s="12" customFormat="1" ht="22.9" customHeight="1">
      <c r="B90" s="162"/>
      <c r="C90" s="163"/>
      <c r="D90" s="164" t="s">
        <v>71</v>
      </c>
      <c r="E90" s="176" t="s">
        <v>618</v>
      </c>
      <c r="F90" s="176" t="s">
        <v>619</v>
      </c>
      <c r="G90" s="163"/>
      <c r="H90" s="163"/>
      <c r="I90" s="166"/>
      <c r="J90" s="177">
        <f>BK90</f>
        <v>0</v>
      </c>
      <c r="K90" s="163"/>
      <c r="L90" s="168"/>
      <c r="M90" s="169"/>
      <c r="N90" s="170"/>
      <c r="O90" s="170"/>
      <c r="P90" s="171">
        <f>SUM(P91:P102)</f>
        <v>0</v>
      </c>
      <c r="Q90" s="170"/>
      <c r="R90" s="171">
        <f>SUM(R91:R102)</f>
        <v>0</v>
      </c>
      <c r="S90" s="170"/>
      <c r="T90" s="172">
        <f>SUM(T91:T102)</f>
        <v>0</v>
      </c>
      <c r="AR90" s="173" t="s">
        <v>207</v>
      </c>
      <c r="AT90" s="174" t="s">
        <v>71</v>
      </c>
      <c r="AU90" s="174" t="s">
        <v>79</v>
      </c>
      <c r="AY90" s="173" t="s">
        <v>177</v>
      </c>
      <c r="BK90" s="175">
        <f>SUM(BK91:BK102)</f>
        <v>0</v>
      </c>
    </row>
    <row r="91" spans="1:65" s="2" customFormat="1" ht="14.45" customHeight="1">
      <c r="A91" s="34"/>
      <c r="B91" s="35"/>
      <c r="C91" s="178" t="s">
        <v>79</v>
      </c>
      <c r="D91" s="178" t="s">
        <v>179</v>
      </c>
      <c r="E91" s="179" t="s">
        <v>620</v>
      </c>
      <c r="F91" s="180" t="s">
        <v>621</v>
      </c>
      <c r="G91" s="181" t="s">
        <v>622</v>
      </c>
      <c r="H91" s="182">
        <v>1</v>
      </c>
      <c r="I91" s="183"/>
      <c r="J91" s="184">
        <f>ROUND(I91*H91,2)</f>
        <v>0</v>
      </c>
      <c r="K91" s="180" t="s">
        <v>183</v>
      </c>
      <c r="L91" s="39"/>
      <c r="M91" s="185" t="s">
        <v>19</v>
      </c>
      <c r="N91" s="186" t="s">
        <v>43</v>
      </c>
      <c r="O91" s="64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623</v>
      </c>
      <c r="AT91" s="189" t="s">
        <v>179</v>
      </c>
      <c r="AU91" s="189" t="s">
        <v>81</v>
      </c>
      <c r="AY91" s="17" t="s">
        <v>177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7" t="s">
        <v>79</v>
      </c>
      <c r="BK91" s="190">
        <f>ROUND(I91*H91,2)</f>
        <v>0</v>
      </c>
      <c r="BL91" s="17" t="s">
        <v>623</v>
      </c>
      <c r="BM91" s="189" t="s">
        <v>1332</v>
      </c>
    </row>
    <row r="92" spans="1:65" s="2" customFormat="1" ht="11.25">
      <c r="A92" s="34"/>
      <c r="B92" s="35"/>
      <c r="C92" s="36"/>
      <c r="D92" s="191" t="s">
        <v>186</v>
      </c>
      <c r="E92" s="36"/>
      <c r="F92" s="192" t="s">
        <v>621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186</v>
      </c>
      <c r="AU92" s="17" t="s">
        <v>81</v>
      </c>
    </row>
    <row r="93" spans="1:65" s="2" customFormat="1" ht="14.45" customHeight="1">
      <c r="A93" s="34"/>
      <c r="B93" s="35"/>
      <c r="C93" s="178" t="s">
        <v>81</v>
      </c>
      <c r="D93" s="178" t="s">
        <v>179</v>
      </c>
      <c r="E93" s="179" t="s">
        <v>625</v>
      </c>
      <c r="F93" s="180" t="s">
        <v>626</v>
      </c>
      <c r="G93" s="181" t="s">
        <v>622</v>
      </c>
      <c r="H93" s="182">
        <v>1</v>
      </c>
      <c r="I93" s="183"/>
      <c r="J93" s="184">
        <f>ROUND(I93*H93,2)</f>
        <v>0</v>
      </c>
      <c r="K93" s="180" t="s">
        <v>183</v>
      </c>
      <c r="L93" s="39"/>
      <c r="M93" s="185" t="s">
        <v>19</v>
      </c>
      <c r="N93" s="186" t="s">
        <v>43</v>
      </c>
      <c r="O93" s="64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9" t="s">
        <v>623</v>
      </c>
      <c r="AT93" s="189" t="s">
        <v>179</v>
      </c>
      <c r="AU93" s="189" t="s">
        <v>81</v>
      </c>
      <c r="AY93" s="17" t="s">
        <v>177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7" t="s">
        <v>79</v>
      </c>
      <c r="BK93" s="190">
        <f>ROUND(I93*H93,2)</f>
        <v>0</v>
      </c>
      <c r="BL93" s="17" t="s">
        <v>623</v>
      </c>
      <c r="BM93" s="189" t="s">
        <v>1333</v>
      </c>
    </row>
    <row r="94" spans="1:65" s="2" customFormat="1" ht="11.25">
      <c r="A94" s="34"/>
      <c r="B94" s="35"/>
      <c r="C94" s="36"/>
      <c r="D94" s="191" t="s">
        <v>186</v>
      </c>
      <c r="E94" s="36"/>
      <c r="F94" s="192" t="s">
        <v>626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186</v>
      </c>
      <c r="AU94" s="17" t="s">
        <v>81</v>
      </c>
    </row>
    <row r="95" spans="1:65" s="2" customFormat="1" ht="14.45" customHeight="1">
      <c r="A95" s="34"/>
      <c r="B95" s="35"/>
      <c r="C95" s="178" t="s">
        <v>194</v>
      </c>
      <c r="D95" s="178" t="s">
        <v>179</v>
      </c>
      <c r="E95" s="179" t="s">
        <v>629</v>
      </c>
      <c r="F95" s="180" t="s">
        <v>630</v>
      </c>
      <c r="G95" s="181" t="s">
        <v>622</v>
      </c>
      <c r="H95" s="182">
        <v>1</v>
      </c>
      <c r="I95" s="183"/>
      <c r="J95" s="184">
        <f>ROUND(I95*H95,2)</f>
        <v>0</v>
      </c>
      <c r="K95" s="180" t="s">
        <v>183</v>
      </c>
      <c r="L95" s="39"/>
      <c r="M95" s="185" t="s">
        <v>19</v>
      </c>
      <c r="N95" s="186" t="s">
        <v>43</v>
      </c>
      <c r="O95" s="64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623</v>
      </c>
      <c r="AT95" s="189" t="s">
        <v>179</v>
      </c>
      <c r="AU95" s="189" t="s">
        <v>81</v>
      </c>
      <c r="AY95" s="17" t="s">
        <v>177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7" t="s">
        <v>79</v>
      </c>
      <c r="BK95" s="190">
        <f>ROUND(I95*H95,2)</f>
        <v>0</v>
      </c>
      <c r="BL95" s="17" t="s">
        <v>623</v>
      </c>
      <c r="BM95" s="189" t="s">
        <v>1334</v>
      </c>
    </row>
    <row r="96" spans="1:65" s="2" customFormat="1" ht="11.25">
      <c r="A96" s="34"/>
      <c r="B96" s="35"/>
      <c r="C96" s="36"/>
      <c r="D96" s="191" t="s">
        <v>186</v>
      </c>
      <c r="E96" s="36"/>
      <c r="F96" s="192" t="s">
        <v>630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186</v>
      </c>
      <c r="AU96" s="17" t="s">
        <v>81</v>
      </c>
    </row>
    <row r="97" spans="1:65" s="2" customFormat="1" ht="14.45" customHeight="1">
      <c r="A97" s="34"/>
      <c r="B97" s="35"/>
      <c r="C97" s="178" t="s">
        <v>184</v>
      </c>
      <c r="D97" s="178" t="s">
        <v>179</v>
      </c>
      <c r="E97" s="179" t="s">
        <v>632</v>
      </c>
      <c r="F97" s="180" t="s">
        <v>633</v>
      </c>
      <c r="G97" s="181" t="s">
        <v>622</v>
      </c>
      <c r="H97" s="182">
        <v>1</v>
      </c>
      <c r="I97" s="183"/>
      <c r="J97" s="184">
        <f>ROUND(I97*H97,2)</f>
        <v>0</v>
      </c>
      <c r="K97" s="180" t="s">
        <v>183</v>
      </c>
      <c r="L97" s="39"/>
      <c r="M97" s="185" t="s">
        <v>19</v>
      </c>
      <c r="N97" s="186" t="s">
        <v>43</v>
      </c>
      <c r="O97" s="64"/>
      <c r="P97" s="187">
        <f>O97*H97</f>
        <v>0</v>
      </c>
      <c r="Q97" s="187">
        <v>0</v>
      </c>
      <c r="R97" s="187">
        <f>Q97*H97</f>
        <v>0</v>
      </c>
      <c r="S97" s="187">
        <v>0</v>
      </c>
      <c r="T97" s="188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9" t="s">
        <v>623</v>
      </c>
      <c r="AT97" s="189" t="s">
        <v>179</v>
      </c>
      <c r="AU97" s="189" t="s">
        <v>81</v>
      </c>
      <c r="AY97" s="17" t="s">
        <v>177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7" t="s">
        <v>79</v>
      </c>
      <c r="BK97" s="190">
        <f>ROUND(I97*H97,2)</f>
        <v>0</v>
      </c>
      <c r="BL97" s="17" t="s">
        <v>623</v>
      </c>
      <c r="BM97" s="189" t="s">
        <v>1335</v>
      </c>
    </row>
    <row r="98" spans="1:65" s="2" customFormat="1" ht="11.25">
      <c r="A98" s="34"/>
      <c r="B98" s="35"/>
      <c r="C98" s="36"/>
      <c r="D98" s="191" t="s">
        <v>186</v>
      </c>
      <c r="E98" s="36"/>
      <c r="F98" s="192" t="s">
        <v>633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186</v>
      </c>
      <c r="AU98" s="17" t="s">
        <v>81</v>
      </c>
    </row>
    <row r="99" spans="1:65" s="2" customFormat="1" ht="14.45" customHeight="1">
      <c r="A99" s="34"/>
      <c r="B99" s="35"/>
      <c r="C99" s="178" t="s">
        <v>207</v>
      </c>
      <c r="D99" s="178" t="s">
        <v>179</v>
      </c>
      <c r="E99" s="179" t="s">
        <v>635</v>
      </c>
      <c r="F99" s="180" t="s">
        <v>636</v>
      </c>
      <c r="G99" s="181" t="s">
        <v>622</v>
      </c>
      <c r="H99" s="182">
        <v>1</v>
      </c>
      <c r="I99" s="183"/>
      <c r="J99" s="184">
        <f>ROUND(I99*H99,2)</f>
        <v>0</v>
      </c>
      <c r="K99" s="180" t="s">
        <v>183</v>
      </c>
      <c r="L99" s="39"/>
      <c r="M99" s="185" t="s">
        <v>19</v>
      </c>
      <c r="N99" s="186" t="s">
        <v>43</v>
      </c>
      <c r="O99" s="64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623</v>
      </c>
      <c r="AT99" s="189" t="s">
        <v>179</v>
      </c>
      <c r="AU99" s="189" t="s">
        <v>81</v>
      </c>
      <c r="AY99" s="17" t="s">
        <v>177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79</v>
      </c>
      <c r="BK99" s="190">
        <f>ROUND(I99*H99,2)</f>
        <v>0</v>
      </c>
      <c r="BL99" s="17" t="s">
        <v>623</v>
      </c>
      <c r="BM99" s="189" t="s">
        <v>1336</v>
      </c>
    </row>
    <row r="100" spans="1:65" s="2" customFormat="1" ht="11.25">
      <c r="A100" s="34"/>
      <c r="B100" s="35"/>
      <c r="C100" s="36"/>
      <c r="D100" s="191" t="s">
        <v>186</v>
      </c>
      <c r="E100" s="36"/>
      <c r="F100" s="192" t="s">
        <v>636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186</v>
      </c>
      <c r="AU100" s="17" t="s">
        <v>81</v>
      </c>
    </row>
    <row r="101" spans="1:65" s="2" customFormat="1" ht="14.45" customHeight="1">
      <c r="A101" s="34"/>
      <c r="B101" s="35"/>
      <c r="C101" s="178" t="s">
        <v>218</v>
      </c>
      <c r="D101" s="178" t="s">
        <v>179</v>
      </c>
      <c r="E101" s="179" t="s">
        <v>638</v>
      </c>
      <c r="F101" s="180" t="s">
        <v>639</v>
      </c>
      <c r="G101" s="181" t="s">
        <v>622</v>
      </c>
      <c r="H101" s="182">
        <v>1</v>
      </c>
      <c r="I101" s="183"/>
      <c r="J101" s="184">
        <f>ROUND(I101*H101,2)</f>
        <v>0</v>
      </c>
      <c r="K101" s="180" t="s">
        <v>183</v>
      </c>
      <c r="L101" s="39"/>
      <c r="M101" s="185" t="s">
        <v>19</v>
      </c>
      <c r="N101" s="186" t="s">
        <v>43</v>
      </c>
      <c r="O101" s="64"/>
      <c r="P101" s="187">
        <f>O101*H101</f>
        <v>0</v>
      </c>
      <c r="Q101" s="187">
        <v>0</v>
      </c>
      <c r="R101" s="187">
        <f>Q101*H101</f>
        <v>0</v>
      </c>
      <c r="S101" s="187">
        <v>0</v>
      </c>
      <c r="T101" s="188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9" t="s">
        <v>623</v>
      </c>
      <c r="AT101" s="189" t="s">
        <v>179</v>
      </c>
      <c r="AU101" s="189" t="s">
        <v>81</v>
      </c>
      <c r="AY101" s="17" t="s">
        <v>177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7" t="s">
        <v>79</v>
      </c>
      <c r="BK101" s="190">
        <f>ROUND(I101*H101,2)</f>
        <v>0</v>
      </c>
      <c r="BL101" s="17" t="s">
        <v>623</v>
      </c>
      <c r="BM101" s="189" t="s">
        <v>1337</v>
      </c>
    </row>
    <row r="102" spans="1:65" s="2" customFormat="1" ht="11.25">
      <c r="A102" s="34"/>
      <c r="B102" s="35"/>
      <c r="C102" s="36"/>
      <c r="D102" s="191" t="s">
        <v>186</v>
      </c>
      <c r="E102" s="36"/>
      <c r="F102" s="192" t="s">
        <v>639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186</v>
      </c>
      <c r="AU102" s="17" t="s">
        <v>81</v>
      </c>
    </row>
    <row r="103" spans="1:65" s="12" customFormat="1" ht="22.9" customHeight="1">
      <c r="B103" s="162"/>
      <c r="C103" s="163"/>
      <c r="D103" s="164" t="s">
        <v>71</v>
      </c>
      <c r="E103" s="176" t="s">
        <v>641</v>
      </c>
      <c r="F103" s="176" t="s">
        <v>642</v>
      </c>
      <c r="G103" s="163"/>
      <c r="H103" s="163"/>
      <c r="I103" s="166"/>
      <c r="J103" s="177">
        <f>BK103</f>
        <v>0</v>
      </c>
      <c r="K103" s="163"/>
      <c r="L103" s="168"/>
      <c r="M103" s="169"/>
      <c r="N103" s="170"/>
      <c r="O103" s="170"/>
      <c r="P103" s="171">
        <f>SUM(P104:P109)</f>
        <v>0</v>
      </c>
      <c r="Q103" s="170"/>
      <c r="R103" s="171">
        <f>SUM(R104:R109)</f>
        <v>0</v>
      </c>
      <c r="S103" s="170"/>
      <c r="T103" s="172">
        <f>SUM(T104:T109)</f>
        <v>0</v>
      </c>
      <c r="AR103" s="173" t="s">
        <v>207</v>
      </c>
      <c r="AT103" s="174" t="s">
        <v>71</v>
      </c>
      <c r="AU103" s="174" t="s">
        <v>79</v>
      </c>
      <c r="AY103" s="173" t="s">
        <v>177</v>
      </c>
      <c r="BK103" s="175">
        <f>SUM(BK104:BK109)</f>
        <v>0</v>
      </c>
    </row>
    <row r="104" spans="1:65" s="2" customFormat="1" ht="14.45" customHeight="1">
      <c r="A104" s="34"/>
      <c r="B104" s="35"/>
      <c r="C104" s="178" t="s">
        <v>223</v>
      </c>
      <c r="D104" s="178" t="s">
        <v>179</v>
      </c>
      <c r="E104" s="179" t="s">
        <v>648</v>
      </c>
      <c r="F104" s="180" t="s">
        <v>649</v>
      </c>
      <c r="G104" s="181" t="s">
        <v>622</v>
      </c>
      <c r="H104" s="182">
        <v>1</v>
      </c>
      <c r="I104" s="183"/>
      <c r="J104" s="184">
        <f>ROUND(I104*H104,2)</f>
        <v>0</v>
      </c>
      <c r="K104" s="180" t="s">
        <v>183</v>
      </c>
      <c r="L104" s="39"/>
      <c r="M104" s="185" t="s">
        <v>19</v>
      </c>
      <c r="N104" s="186" t="s">
        <v>43</v>
      </c>
      <c r="O104" s="64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9" t="s">
        <v>623</v>
      </c>
      <c r="AT104" s="189" t="s">
        <v>179</v>
      </c>
      <c r="AU104" s="189" t="s">
        <v>81</v>
      </c>
      <c r="AY104" s="17" t="s">
        <v>177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7" t="s">
        <v>79</v>
      </c>
      <c r="BK104" s="190">
        <f>ROUND(I104*H104,2)</f>
        <v>0</v>
      </c>
      <c r="BL104" s="17" t="s">
        <v>623</v>
      </c>
      <c r="BM104" s="189" t="s">
        <v>1338</v>
      </c>
    </row>
    <row r="105" spans="1:65" s="2" customFormat="1" ht="11.25">
      <c r="A105" s="34"/>
      <c r="B105" s="35"/>
      <c r="C105" s="36"/>
      <c r="D105" s="191" t="s">
        <v>186</v>
      </c>
      <c r="E105" s="36"/>
      <c r="F105" s="192" t="s">
        <v>649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186</v>
      </c>
      <c r="AU105" s="17" t="s">
        <v>81</v>
      </c>
    </row>
    <row r="106" spans="1:65" s="2" customFormat="1" ht="14.45" customHeight="1">
      <c r="A106" s="34"/>
      <c r="B106" s="35"/>
      <c r="C106" s="178" t="s">
        <v>229</v>
      </c>
      <c r="D106" s="178" t="s">
        <v>179</v>
      </c>
      <c r="E106" s="179" t="s">
        <v>651</v>
      </c>
      <c r="F106" s="180" t="s">
        <v>652</v>
      </c>
      <c r="G106" s="181" t="s">
        <v>622</v>
      </c>
      <c r="H106" s="182">
        <v>1</v>
      </c>
      <c r="I106" s="183"/>
      <c r="J106" s="184">
        <f>ROUND(I106*H106,2)</f>
        <v>0</v>
      </c>
      <c r="K106" s="180" t="s">
        <v>183</v>
      </c>
      <c r="L106" s="39"/>
      <c r="M106" s="185" t="s">
        <v>19</v>
      </c>
      <c r="N106" s="186" t="s">
        <v>43</v>
      </c>
      <c r="O106" s="64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623</v>
      </c>
      <c r="AT106" s="189" t="s">
        <v>179</v>
      </c>
      <c r="AU106" s="189" t="s">
        <v>81</v>
      </c>
      <c r="AY106" s="17" t="s">
        <v>177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79</v>
      </c>
      <c r="BK106" s="190">
        <f>ROUND(I106*H106,2)</f>
        <v>0</v>
      </c>
      <c r="BL106" s="17" t="s">
        <v>623</v>
      </c>
      <c r="BM106" s="189" t="s">
        <v>1339</v>
      </c>
    </row>
    <row r="107" spans="1:65" s="2" customFormat="1" ht="11.25">
      <c r="A107" s="34"/>
      <c r="B107" s="35"/>
      <c r="C107" s="36"/>
      <c r="D107" s="191" t="s">
        <v>186</v>
      </c>
      <c r="E107" s="36"/>
      <c r="F107" s="192" t="s">
        <v>652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186</v>
      </c>
      <c r="AU107" s="17" t="s">
        <v>81</v>
      </c>
    </row>
    <row r="108" spans="1:65" s="2" customFormat="1" ht="14.45" customHeight="1">
      <c r="A108" s="34"/>
      <c r="B108" s="35"/>
      <c r="C108" s="178" t="s">
        <v>236</v>
      </c>
      <c r="D108" s="178" t="s">
        <v>179</v>
      </c>
      <c r="E108" s="179" t="s">
        <v>654</v>
      </c>
      <c r="F108" s="180" t="s">
        <v>655</v>
      </c>
      <c r="G108" s="181" t="s">
        <v>622</v>
      </c>
      <c r="H108" s="182">
        <v>1</v>
      </c>
      <c r="I108" s="183"/>
      <c r="J108" s="184">
        <f>ROUND(I108*H108,2)</f>
        <v>0</v>
      </c>
      <c r="K108" s="180" t="s">
        <v>183</v>
      </c>
      <c r="L108" s="39"/>
      <c r="M108" s="185" t="s">
        <v>19</v>
      </c>
      <c r="N108" s="186" t="s">
        <v>43</v>
      </c>
      <c r="O108" s="64"/>
      <c r="P108" s="187">
        <f>O108*H108</f>
        <v>0</v>
      </c>
      <c r="Q108" s="187">
        <v>0</v>
      </c>
      <c r="R108" s="187">
        <f>Q108*H108</f>
        <v>0</v>
      </c>
      <c r="S108" s="187">
        <v>0</v>
      </c>
      <c r="T108" s="18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623</v>
      </c>
      <c r="AT108" s="189" t="s">
        <v>179</v>
      </c>
      <c r="AU108" s="189" t="s">
        <v>81</v>
      </c>
      <c r="AY108" s="17" t="s">
        <v>177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7" t="s">
        <v>79</v>
      </c>
      <c r="BK108" s="190">
        <f>ROUND(I108*H108,2)</f>
        <v>0</v>
      </c>
      <c r="BL108" s="17" t="s">
        <v>623</v>
      </c>
      <c r="BM108" s="189" t="s">
        <v>1340</v>
      </c>
    </row>
    <row r="109" spans="1:65" s="2" customFormat="1" ht="11.25">
      <c r="A109" s="34"/>
      <c r="B109" s="35"/>
      <c r="C109" s="36"/>
      <c r="D109" s="191" t="s">
        <v>186</v>
      </c>
      <c r="E109" s="36"/>
      <c r="F109" s="192" t="s">
        <v>655</v>
      </c>
      <c r="G109" s="36"/>
      <c r="H109" s="36"/>
      <c r="I109" s="193"/>
      <c r="J109" s="36"/>
      <c r="K109" s="36"/>
      <c r="L109" s="39"/>
      <c r="M109" s="229"/>
      <c r="N109" s="230"/>
      <c r="O109" s="231"/>
      <c r="P109" s="231"/>
      <c r="Q109" s="231"/>
      <c r="R109" s="231"/>
      <c r="S109" s="231"/>
      <c r="T109" s="232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186</v>
      </c>
      <c r="AU109" s="17" t="s">
        <v>81</v>
      </c>
    </row>
    <row r="110" spans="1:65" s="2" customFormat="1" ht="6.95" customHeight="1">
      <c r="A110" s="34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39"/>
      <c r="M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</sheetData>
  <sheetProtection algorithmName="SHA-512" hashValue="0aXqhpr4xhWLZILTaaObTAjVNkzChL6dDQPmzN970IVVM8QOhQYfkQQDyCEtWNZneiptbpcarfFr77PUX9IQ3w==" saltValue="+r76MK0SjL9vR+PW7Es2IluOvfvdmQrqUqRd4QlXZMbBdomuqfDzcp8RirnJX6c5j1/9NM9sUjQpe6ZWD9bxsw==" spinCount="100000" sheet="1" objects="1" scenarios="1" formatColumns="0" formatRows="0" autoFilter="0"/>
  <autoFilter ref="C87:K109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7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140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144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2" t="str">
        <f>'Rekapitulace zakázky'!K6</f>
        <v>Oprava mostních objektů trati Rynoltice - Křižany</v>
      </c>
      <c r="F7" s="363"/>
      <c r="G7" s="363"/>
      <c r="H7" s="363"/>
      <c r="L7" s="20"/>
    </row>
    <row r="8" spans="1:46" s="1" customFormat="1" ht="12" customHeight="1">
      <c r="B8" s="20"/>
      <c r="D8" s="112" t="s">
        <v>145</v>
      </c>
      <c r="L8" s="20"/>
    </row>
    <row r="9" spans="1:46" s="2" customFormat="1" ht="16.5" customHeight="1">
      <c r="A9" s="34"/>
      <c r="B9" s="39"/>
      <c r="C9" s="34"/>
      <c r="D9" s="34"/>
      <c r="E9" s="362" t="s">
        <v>1341</v>
      </c>
      <c r="F9" s="364"/>
      <c r="G9" s="364"/>
      <c r="H9" s="36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147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5" t="s">
        <v>1342</v>
      </c>
      <c r="F11" s="364"/>
      <c r="G11" s="364"/>
      <c r="H11" s="36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989</v>
      </c>
      <c r="G14" s="34"/>
      <c r="H14" s="34"/>
      <c r="I14" s="112" t="s">
        <v>23</v>
      </c>
      <c r="J14" s="114" t="str">
        <f>'Rekapitulace zakázky'!AN8</f>
        <v>4. 8. 2020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30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31</v>
      </c>
      <c r="E19" s="34"/>
      <c r="F19" s="34"/>
      <c r="G19" s="34"/>
      <c r="H19" s="34"/>
      <c r="I19" s="112" t="s">
        <v>26</v>
      </c>
      <c r="J19" s="30" t="str">
        <f>'Rekapitulace zakázky'!AN13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6" t="str">
        <f>'Rekapitulace zakázky'!E14</f>
        <v>Vyplň údaj</v>
      </c>
      <c r="F20" s="367"/>
      <c r="G20" s="367"/>
      <c r="H20" s="367"/>
      <c r="I20" s="112" t="s">
        <v>29</v>
      </c>
      <c r="J20" s="30" t="str">
        <f>'Rekapitulace zakázky'!AN14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33</v>
      </c>
      <c r="E22" s="34"/>
      <c r="F22" s="34"/>
      <c r="G22" s="34"/>
      <c r="H22" s="34"/>
      <c r="I22" s="112" t="s">
        <v>26</v>
      </c>
      <c r="J22" s="103" t="str">
        <f>IF('Rekapitulace zakázky'!AN16="","",'Rekapitulace zakázky'!AN16)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zakázky'!E17="","",'Rekapitulace zakázky'!E17)</f>
        <v xml:space="preserve"> </v>
      </c>
      <c r="F23" s="34"/>
      <c r="G23" s="34"/>
      <c r="H23" s="34"/>
      <c r="I23" s="112" t="s">
        <v>29</v>
      </c>
      <c r="J23" s="103" t="str">
        <f>IF('Rekapitulace zakázky'!AN17="","",'Rekapitulace zakázky'!AN17)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35</v>
      </c>
      <c r="E25" s="34"/>
      <c r="F25" s="34"/>
      <c r="G25" s="34"/>
      <c r="H25" s="34"/>
      <c r="I25" s="112" t="s">
        <v>26</v>
      </c>
      <c r="J25" s="103" t="str">
        <f>IF('Rekapitulace zakázky'!AN19="","",'Rekapitulace zakázky'!AN19)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zakázky'!E20="","",'Rekapitulace zakázky'!E20)</f>
        <v xml:space="preserve"> </v>
      </c>
      <c r="F26" s="34"/>
      <c r="G26" s="34"/>
      <c r="H26" s="34"/>
      <c r="I26" s="112" t="s">
        <v>29</v>
      </c>
      <c r="J26" s="103" t="str">
        <f>IF('Rekapitulace zakázky'!AN20="","",'Rekapitulace zakázky'!AN20)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36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8" t="s">
        <v>19</v>
      </c>
      <c r="F29" s="368"/>
      <c r="G29" s="368"/>
      <c r="H29" s="36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38</v>
      </c>
      <c r="E32" s="34"/>
      <c r="F32" s="34"/>
      <c r="G32" s="34"/>
      <c r="H32" s="34"/>
      <c r="I32" s="34"/>
      <c r="J32" s="120">
        <f>ROUND(J93,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40</v>
      </c>
      <c r="G34" s="34"/>
      <c r="H34" s="34"/>
      <c r="I34" s="121" t="s">
        <v>39</v>
      </c>
      <c r="J34" s="121" t="s">
        <v>41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42</v>
      </c>
      <c r="E35" s="112" t="s">
        <v>43</v>
      </c>
      <c r="F35" s="123">
        <f>ROUND((SUM(BE93:BE326)),  2)</f>
        <v>0</v>
      </c>
      <c r="G35" s="34"/>
      <c r="H35" s="34"/>
      <c r="I35" s="124">
        <v>0.21</v>
      </c>
      <c r="J35" s="123">
        <f>ROUND(((SUM(BE93:BE326))*I35),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44</v>
      </c>
      <c r="F36" s="123">
        <f>ROUND((SUM(BF93:BF326)),  2)</f>
        <v>0</v>
      </c>
      <c r="G36" s="34"/>
      <c r="H36" s="34"/>
      <c r="I36" s="124">
        <v>0.15</v>
      </c>
      <c r="J36" s="123">
        <f>ROUND(((SUM(BF93:BF326))*I36),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ROUND((SUM(BG93:BG326)),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46</v>
      </c>
      <c r="F38" s="123">
        <f>ROUND((SUM(BH93:BH326)),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47</v>
      </c>
      <c r="F39" s="123">
        <f>ROUND((SUM(BI93:BI326)),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150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9" t="str">
        <f>E7</f>
        <v>Oprava mostních objektů trati Rynoltice - Křižany</v>
      </c>
      <c r="F50" s="370"/>
      <c r="G50" s="370"/>
      <c r="H50" s="37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9" t="s">
        <v>1341</v>
      </c>
      <c r="F52" s="371"/>
      <c r="G52" s="371"/>
      <c r="H52" s="37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147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3" t="str">
        <f>E11</f>
        <v>2020/08/07.1/LIB - SO 07 -  M 126,617 stavební část</v>
      </c>
      <c r="F54" s="371"/>
      <c r="G54" s="371"/>
      <c r="H54" s="37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Zdislava</v>
      </c>
      <c r="G56" s="36"/>
      <c r="H56" s="36"/>
      <c r="I56" s="29" t="s">
        <v>23</v>
      </c>
      <c r="J56" s="59" t="str">
        <f>IF(J14="","",J14)</f>
        <v>4. 8. 2020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6"/>
      <c r="E58" s="36"/>
      <c r="F58" s="27" t="str">
        <f>E17</f>
        <v>Správa železnic, OŘ Hradec Králové</v>
      </c>
      <c r="G58" s="36"/>
      <c r="H58" s="36"/>
      <c r="I58" s="29" t="s">
        <v>33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29" t="s">
        <v>35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151</v>
      </c>
      <c r="D61" s="137"/>
      <c r="E61" s="137"/>
      <c r="F61" s="137"/>
      <c r="G61" s="137"/>
      <c r="H61" s="137"/>
      <c r="I61" s="137"/>
      <c r="J61" s="138" t="s">
        <v>152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70</v>
      </c>
      <c r="D63" s="36"/>
      <c r="E63" s="36"/>
      <c r="F63" s="36"/>
      <c r="G63" s="36"/>
      <c r="H63" s="36"/>
      <c r="I63" s="36"/>
      <c r="J63" s="77">
        <f>J93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153</v>
      </c>
    </row>
    <row r="64" spans="1:47" s="9" customFormat="1" ht="24.95" customHeight="1">
      <c r="B64" s="140"/>
      <c r="C64" s="141"/>
      <c r="D64" s="142" t="s">
        <v>154</v>
      </c>
      <c r="E64" s="143"/>
      <c r="F64" s="143"/>
      <c r="G64" s="143"/>
      <c r="H64" s="143"/>
      <c r="I64" s="143"/>
      <c r="J64" s="144">
        <f>J94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155</v>
      </c>
      <c r="E65" s="148"/>
      <c r="F65" s="148"/>
      <c r="G65" s="148"/>
      <c r="H65" s="148"/>
      <c r="I65" s="148"/>
      <c r="J65" s="149">
        <f>J95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156</v>
      </c>
      <c r="E66" s="148"/>
      <c r="F66" s="148"/>
      <c r="G66" s="148"/>
      <c r="H66" s="148"/>
      <c r="I66" s="148"/>
      <c r="J66" s="149">
        <f>J123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157</v>
      </c>
      <c r="E67" s="148"/>
      <c r="F67" s="148"/>
      <c r="G67" s="148"/>
      <c r="H67" s="148"/>
      <c r="I67" s="148"/>
      <c r="J67" s="149">
        <f>J141</f>
        <v>0</v>
      </c>
      <c r="K67" s="97"/>
      <c r="L67" s="150"/>
    </row>
    <row r="68" spans="1:31" s="10" customFormat="1" ht="19.899999999999999" customHeight="1">
      <c r="B68" s="146"/>
      <c r="C68" s="97"/>
      <c r="D68" s="147" t="s">
        <v>158</v>
      </c>
      <c r="E68" s="148"/>
      <c r="F68" s="148"/>
      <c r="G68" s="148"/>
      <c r="H68" s="148"/>
      <c r="I68" s="148"/>
      <c r="J68" s="149">
        <f>J170</f>
        <v>0</v>
      </c>
      <c r="K68" s="97"/>
      <c r="L68" s="150"/>
    </row>
    <row r="69" spans="1:31" s="10" customFormat="1" ht="19.899999999999999" customHeight="1">
      <c r="B69" s="146"/>
      <c r="C69" s="97"/>
      <c r="D69" s="147" t="s">
        <v>159</v>
      </c>
      <c r="E69" s="148"/>
      <c r="F69" s="148"/>
      <c r="G69" s="148"/>
      <c r="H69" s="148"/>
      <c r="I69" s="148"/>
      <c r="J69" s="149">
        <f>J223</f>
        <v>0</v>
      </c>
      <c r="K69" s="97"/>
      <c r="L69" s="150"/>
    </row>
    <row r="70" spans="1:31" s="10" customFormat="1" ht="19.899999999999999" customHeight="1">
      <c r="B70" s="146"/>
      <c r="C70" s="97"/>
      <c r="D70" s="147" t="s">
        <v>160</v>
      </c>
      <c r="E70" s="148"/>
      <c r="F70" s="148"/>
      <c r="G70" s="148"/>
      <c r="H70" s="148"/>
      <c r="I70" s="148"/>
      <c r="J70" s="149">
        <f>J232</f>
        <v>0</v>
      </c>
      <c r="K70" s="97"/>
      <c r="L70" s="150"/>
    </row>
    <row r="71" spans="1:31" s="10" customFormat="1" ht="14.85" customHeight="1">
      <c r="B71" s="146"/>
      <c r="C71" s="97"/>
      <c r="D71" s="147" t="s">
        <v>161</v>
      </c>
      <c r="E71" s="148"/>
      <c r="F71" s="148"/>
      <c r="G71" s="148"/>
      <c r="H71" s="148"/>
      <c r="I71" s="148"/>
      <c r="J71" s="149">
        <f>J307</f>
        <v>0</v>
      </c>
      <c r="K71" s="97"/>
      <c r="L71" s="150"/>
    </row>
    <row r="72" spans="1:31" s="2" customFormat="1" ht="21.7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7" spans="1:31" s="2" customFormat="1" ht="6.95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4.95" customHeight="1">
      <c r="A78" s="34"/>
      <c r="B78" s="35"/>
      <c r="C78" s="23" t="s">
        <v>162</v>
      </c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16</v>
      </c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6"/>
      <c r="D81" s="36"/>
      <c r="E81" s="369" t="str">
        <f>E7</f>
        <v>Oprava mostních objektů trati Rynoltice - Křižany</v>
      </c>
      <c r="F81" s="370"/>
      <c r="G81" s="370"/>
      <c r="H81" s="370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" customFormat="1" ht="12" customHeight="1">
      <c r="B82" s="21"/>
      <c r="C82" s="29" t="s">
        <v>145</v>
      </c>
      <c r="D82" s="22"/>
      <c r="E82" s="22"/>
      <c r="F82" s="22"/>
      <c r="G82" s="22"/>
      <c r="H82" s="22"/>
      <c r="I82" s="22"/>
      <c r="J82" s="22"/>
      <c r="K82" s="22"/>
      <c r="L82" s="20"/>
    </row>
    <row r="83" spans="1:65" s="2" customFormat="1" ht="16.5" customHeight="1">
      <c r="A83" s="34"/>
      <c r="B83" s="35"/>
      <c r="C83" s="36"/>
      <c r="D83" s="36"/>
      <c r="E83" s="369" t="s">
        <v>1341</v>
      </c>
      <c r="F83" s="371"/>
      <c r="G83" s="371"/>
      <c r="H83" s="371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147</v>
      </c>
      <c r="D84" s="36"/>
      <c r="E84" s="36"/>
      <c r="F84" s="36"/>
      <c r="G84" s="36"/>
      <c r="H84" s="36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6.5" customHeight="1">
      <c r="A85" s="34"/>
      <c r="B85" s="35"/>
      <c r="C85" s="36"/>
      <c r="D85" s="36"/>
      <c r="E85" s="323" t="str">
        <f>E11</f>
        <v>2020/08/07.1/LIB - SO 07 -  M 126,617 stavební část</v>
      </c>
      <c r="F85" s="371"/>
      <c r="G85" s="371"/>
      <c r="H85" s="371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2" customHeight="1">
      <c r="A87" s="34"/>
      <c r="B87" s="35"/>
      <c r="C87" s="29" t="s">
        <v>21</v>
      </c>
      <c r="D87" s="36"/>
      <c r="E87" s="36"/>
      <c r="F87" s="27" t="str">
        <f>F14</f>
        <v>Zdislava</v>
      </c>
      <c r="G87" s="36"/>
      <c r="H87" s="36"/>
      <c r="I87" s="29" t="s">
        <v>23</v>
      </c>
      <c r="J87" s="59" t="str">
        <f>IF(J14="","",J14)</f>
        <v>4. 8. 2020</v>
      </c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5.2" customHeight="1">
      <c r="A89" s="34"/>
      <c r="B89" s="35"/>
      <c r="C89" s="29" t="s">
        <v>25</v>
      </c>
      <c r="D89" s="36"/>
      <c r="E89" s="36"/>
      <c r="F89" s="27" t="str">
        <f>E17</f>
        <v>Správa železnic, OŘ Hradec Králové</v>
      </c>
      <c r="G89" s="36"/>
      <c r="H89" s="36"/>
      <c r="I89" s="29" t="s">
        <v>33</v>
      </c>
      <c r="J89" s="32" t="str">
        <f>E23</f>
        <v xml:space="preserve"> </v>
      </c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2" customFormat="1" ht="15.2" customHeight="1">
      <c r="A90" s="34"/>
      <c r="B90" s="35"/>
      <c r="C90" s="29" t="s">
        <v>31</v>
      </c>
      <c r="D90" s="36"/>
      <c r="E90" s="36"/>
      <c r="F90" s="27" t="str">
        <f>IF(E20="","",E20)</f>
        <v>Vyplň údaj</v>
      </c>
      <c r="G90" s="36"/>
      <c r="H90" s="36"/>
      <c r="I90" s="29" t="s">
        <v>35</v>
      </c>
      <c r="J90" s="32" t="str">
        <f>E26</f>
        <v xml:space="preserve"> </v>
      </c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5" s="2" customFormat="1" ht="10.3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5" s="11" customFormat="1" ht="29.25" customHeight="1">
      <c r="A92" s="151"/>
      <c r="B92" s="152"/>
      <c r="C92" s="153" t="s">
        <v>163</v>
      </c>
      <c r="D92" s="154" t="s">
        <v>57</v>
      </c>
      <c r="E92" s="154" t="s">
        <v>53</v>
      </c>
      <c r="F92" s="154" t="s">
        <v>54</v>
      </c>
      <c r="G92" s="154" t="s">
        <v>164</v>
      </c>
      <c r="H92" s="154" t="s">
        <v>165</v>
      </c>
      <c r="I92" s="154" t="s">
        <v>166</v>
      </c>
      <c r="J92" s="154" t="s">
        <v>152</v>
      </c>
      <c r="K92" s="155" t="s">
        <v>167</v>
      </c>
      <c r="L92" s="156"/>
      <c r="M92" s="68" t="s">
        <v>19</v>
      </c>
      <c r="N92" s="69" t="s">
        <v>42</v>
      </c>
      <c r="O92" s="69" t="s">
        <v>168</v>
      </c>
      <c r="P92" s="69" t="s">
        <v>169</v>
      </c>
      <c r="Q92" s="69" t="s">
        <v>170</v>
      </c>
      <c r="R92" s="69" t="s">
        <v>171</v>
      </c>
      <c r="S92" s="69" t="s">
        <v>172</v>
      </c>
      <c r="T92" s="70" t="s">
        <v>173</v>
      </c>
      <c r="U92" s="151"/>
      <c r="V92" s="151"/>
      <c r="W92" s="151"/>
      <c r="X92" s="151"/>
      <c r="Y92" s="151"/>
      <c r="Z92" s="151"/>
      <c r="AA92" s="151"/>
      <c r="AB92" s="151"/>
      <c r="AC92" s="151"/>
      <c r="AD92" s="151"/>
      <c r="AE92" s="151"/>
    </row>
    <row r="93" spans="1:65" s="2" customFormat="1" ht="22.9" customHeight="1">
      <c r="A93" s="34"/>
      <c r="B93" s="35"/>
      <c r="C93" s="75" t="s">
        <v>174</v>
      </c>
      <c r="D93" s="36"/>
      <c r="E93" s="36"/>
      <c r="F93" s="36"/>
      <c r="G93" s="36"/>
      <c r="H93" s="36"/>
      <c r="I93" s="36"/>
      <c r="J93" s="157">
        <f>BK93</f>
        <v>0</v>
      </c>
      <c r="K93" s="36"/>
      <c r="L93" s="39"/>
      <c r="M93" s="71"/>
      <c r="N93" s="158"/>
      <c r="O93" s="72"/>
      <c r="P93" s="159">
        <f>P94</f>
        <v>0</v>
      </c>
      <c r="Q93" s="72"/>
      <c r="R93" s="159">
        <f>R94</f>
        <v>423.04605534804483</v>
      </c>
      <c r="S93" s="72"/>
      <c r="T93" s="160">
        <f>T94</f>
        <v>158.08742000000001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71</v>
      </c>
      <c r="AU93" s="17" t="s">
        <v>153</v>
      </c>
      <c r="BK93" s="161">
        <f>BK94</f>
        <v>0</v>
      </c>
    </row>
    <row r="94" spans="1:65" s="12" customFormat="1" ht="25.9" customHeight="1">
      <c r="B94" s="162"/>
      <c r="C94" s="163"/>
      <c r="D94" s="164" t="s">
        <v>71</v>
      </c>
      <c r="E94" s="165" t="s">
        <v>175</v>
      </c>
      <c r="F94" s="165" t="s">
        <v>176</v>
      </c>
      <c r="G94" s="163"/>
      <c r="H94" s="163"/>
      <c r="I94" s="166"/>
      <c r="J94" s="167">
        <f>BK94</f>
        <v>0</v>
      </c>
      <c r="K94" s="163"/>
      <c r="L94" s="168"/>
      <c r="M94" s="169"/>
      <c r="N94" s="170"/>
      <c r="O94" s="170"/>
      <c r="P94" s="171">
        <f>P95+P123+P141+P170+P223+P232</f>
        <v>0</v>
      </c>
      <c r="Q94" s="170"/>
      <c r="R94" s="171">
        <f>R95+R123+R141+R170+R223+R232</f>
        <v>423.04605534804483</v>
      </c>
      <c r="S94" s="170"/>
      <c r="T94" s="172">
        <f>T95+T123+T141+T170+T223+T232</f>
        <v>158.08742000000001</v>
      </c>
      <c r="AR94" s="173" t="s">
        <v>79</v>
      </c>
      <c r="AT94" s="174" t="s">
        <v>71</v>
      </c>
      <c r="AU94" s="174" t="s">
        <v>72</v>
      </c>
      <c r="AY94" s="173" t="s">
        <v>177</v>
      </c>
      <c r="BK94" s="175">
        <f>BK95+BK123+BK141+BK170+BK223+BK232</f>
        <v>0</v>
      </c>
    </row>
    <row r="95" spans="1:65" s="12" customFormat="1" ht="22.9" customHeight="1">
      <c r="B95" s="162"/>
      <c r="C95" s="163"/>
      <c r="D95" s="164" t="s">
        <v>71</v>
      </c>
      <c r="E95" s="176" t="s">
        <v>79</v>
      </c>
      <c r="F95" s="176" t="s">
        <v>178</v>
      </c>
      <c r="G95" s="163"/>
      <c r="H95" s="163"/>
      <c r="I95" s="166"/>
      <c r="J95" s="177">
        <f>BK95</f>
        <v>0</v>
      </c>
      <c r="K95" s="163"/>
      <c r="L95" s="168"/>
      <c r="M95" s="169"/>
      <c r="N95" s="170"/>
      <c r="O95" s="170"/>
      <c r="P95" s="171">
        <f>SUM(P96:P122)</f>
        <v>0</v>
      </c>
      <c r="Q95" s="170"/>
      <c r="R95" s="171">
        <f>SUM(R96:R122)</f>
        <v>4.5000000000000005E-3</v>
      </c>
      <c r="S95" s="170"/>
      <c r="T95" s="172">
        <f>SUM(T96:T122)</f>
        <v>0</v>
      </c>
      <c r="AR95" s="173" t="s">
        <v>79</v>
      </c>
      <c r="AT95" s="174" t="s">
        <v>71</v>
      </c>
      <c r="AU95" s="174" t="s">
        <v>79</v>
      </c>
      <c r="AY95" s="173" t="s">
        <v>177</v>
      </c>
      <c r="BK95" s="175">
        <f>SUM(BK96:BK122)</f>
        <v>0</v>
      </c>
    </row>
    <row r="96" spans="1:65" s="2" customFormat="1" ht="24.2" customHeight="1">
      <c r="A96" s="34"/>
      <c r="B96" s="35"/>
      <c r="C96" s="178" t="s">
        <v>79</v>
      </c>
      <c r="D96" s="178" t="s">
        <v>179</v>
      </c>
      <c r="E96" s="179" t="s">
        <v>180</v>
      </c>
      <c r="F96" s="180" t="s">
        <v>181</v>
      </c>
      <c r="G96" s="181" t="s">
        <v>182</v>
      </c>
      <c r="H96" s="182">
        <v>50</v>
      </c>
      <c r="I96" s="183"/>
      <c r="J96" s="184">
        <f>ROUND(I96*H96,2)</f>
        <v>0</v>
      </c>
      <c r="K96" s="180" t="s">
        <v>183</v>
      </c>
      <c r="L96" s="39"/>
      <c r="M96" s="185" t="s">
        <v>19</v>
      </c>
      <c r="N96" s="186" t="s">
        <v>43</v>
      </c>
      <c r="O96" s="64"/>
      <c r="P96" s="187">
        <f>O96*H96</f>
        <v>0</v>
      </c>
      <c r="Q96" s="187">
        <v>0</v>
      </c>
      <c r="R96" s="187">
        <f>Q96*H96</f>
        <v>0</v>
      </c>
      <c r="S96" s="187">
        <v>0</v>
      </c>
      <c r="T96" s="18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9" t="s">
        <v>184</v>
      </c>
      <c r="AT96" s="189" t="s">
        <v>179</v>
      </c>
      <c r="AU96" s="189" t="s">
        <v>81</v>
      </c>
      <c r="AY96" s="17" t="s">
        <v>177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17" t="s">
        <v>79</v>
      </c>
      <c r="BK96" s="190">
        <f>ROUND(I96*H96,2)</f>
        <v>0</v>
      </c>
      <c r="BL96" s="17" t="s">
        <v>184</v>
      </c>
      <c r="BM96" s="189" t="s">
        <v>1343</v>
      </c>
    </row>
    <row r="97" spans="1:65" s="2" customFormat="1" ht="29.25">
      <c r="A97" s="34"/>
      <c r="B97" s="35"/>
      <c r="C97" s="36"/>
      <c r="D97" s="191" t="s">
        <v>186</v>
      </c>
      <c r="E97" s="36"/>
      <c r="F97" s="192" t="s">
        <v>187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186</v>
      </c>
      <c r="AU97" s="17" t="s">
        <v>81</v>
      </c>
    </row>
    <row r="98" spans="1:65" s="2" customFormat="1" ht="126.75">
      <c r="A98" s="34"/>
      <c r="B98" s="35"/>
      <c r="C98" s="36"/>
      <c r="D98" s="191" t="s">
        <v>188</v>
      </c>
      <c r="E98" s="36"/>
      <c r="F98" s="196" t="s">
        <v>189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188</v>
      </c>
      <c r="AU98" s="17" t="s">
        <v>81</v>
      </c>
    </row>
    <row r="99" spans="1:65" s="2" customFormat="1" ht="14.45" customHeight="1">
      <c r="A99" s="34"/>
      <c r="B99" s="35"/>
      <c r="C99" s="178" t="s">
        <v>81</v>
      </c>
      <c r="D99" s="178" t="s">
        <v>179</v>
      </c>
      <c r="E99" s="179" t="s">
        <v>195</v>
      </c>
      <c r="F99" s="180" t="s">
        <v>196</v>
      </c>
      <c r="G99" s="181" t="s">
        <v>182</v>
      </c>
      <c r="H99" s="182">
        <v>50</v>
      </c>
      <c r="I99" s="183"/>
      <c r="J99" s="184">
        <f>ROUND(I99*H99,2)</f>
        <v>0</v>
      </c>
      <c r="K99" s="180" t="s">
        <v>183</v>
      </c>
      <c r="L99" s="39"/>
      <c r="M99" s="185" t="s">
        <v>19</v>
      </c>
      <c r="N99" s="186" t="s">
        <v>43</v>
      </c>
      <c r="O99" s="64"/>
      <c r="P99" s="187">
        <f>O99*H99</f>
        <v>0</v>
      </c>
      <c r="Q99" s="187">
        <v>9.0000000000000006E-5</v>
      </c>
      <c r="R99" s="187">
        <f>Q99*H99</f>
        <v>4.5000000000000005E-3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184</v>
      </c>
      <c r="AT99" s="189" t="s">
        <v>179</v>
      </c>
      <c r="AU99" s="189" t="s">
        <v>81</v>
      </c>
      <c r="AY99" s="17" t="s">
        <v>177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79</v>
      </c>
      <c r="BK99" s="190">
        <f>ROUND(I99*H99,2)</f>
        <v>0</v>
      </c>
      <c r="BL99" s="17" t="s">
        <v>184</v>
      </c>
      <c r="BM99" s="189" t="s">
        <v>1344</v>
      </c>
    </row>
    <row r="100" spans="1:65" s="2" customFormat="1" ht="19.5">
      <c r="A100" s="34"/>
      <c r="B100" s="35"/>
      <c r="C100" s="36"/>
      <c r="D100" s="191" t="s">
        <v>186</v>
      </c>
      <c r="E100" s="36"/>
      <c r="F100" s="192" t="s">
        <v>198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186</v>
      </c>
      <c r="AU100" s="17" t="s">
        <v>81</v>
      </c>
    </row>
    <row r="101" spans="1:65" s="2" customFormat="1" ht="24.2" customHeight="1">
      <c r="A101" s="34"/>
      <c r="B101" s="35"/>
      <c r="C101" s="178" t="s">
        <v>194</v>
      </c>
      <c r="D101" s="178" t="s">
        <v>179</v>
      </c>
      <c r="E101" s="179" t="s">
        <v>713</v>
      </c>
      <c r="F101" s="180" t="s">
        <v>714</v>
      </c>
      <c r="G101" s="181" t="s">
        <v>201</v>
      </c>
      <c r="H101" s="182">
        <v>1</v>
      </c>
      <c r="I101" s="183"/>
      <c r="J101" s="184">
        <f>ROUND(I101*H101,2)</f>
        <v>0</v>
      </c>
      <c r="K101" s="180" t="s">
        <v>183</v>
      </c>
      <c r="L101" s="39"/>
      <c r="M101" s="185" t="s">
        <v>19</v>
      </c>
      <c r="N101" s="186" t="s">
        <v>43</v>
      </c>
      <c r="O101" s="64"/>
      <c r="P101" s="187">
        <f>O101*H101</f>
        <v>0</v>
      </c>
      <c r="Q101" s="187">
        <v>0</v>
      </c>
      <c r="R101" s="187">
        <f>Q101*H101</f>
        <v>0</v>
      </c>
      <c r="S101" s="187">
        <v>0</v>
      </c>
      <c r="T101" s="188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9" t="s">
        <v>184</v>
      </c>
      <c r="AT101" s="189" t="s">
        <v>179</v>
      </c>
      <c r="AU101" s="189" t="s">
        <v>81</v>
      </c>
      <c r="AY101" s="17" t="s">
        <v>177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7" t="s">
        <v>79</v>
      </c>
      <c r="BK101" s="190">
        <f>ROUND(I101*H101,2)</f>
        <v>0</v>
      </c>
      <c r="BL101" s="17" t="s">
        <v>184</v>
      </c>
      <c r="BM101" s="189" t="s">
        <v>1345</v>
      </c>
    </row>
    <row r="102" spans="1:65" s="2" customFormat="1" ht="19.5">
      <c r="A102" s="34"/>
      <c r="B102" s="35"/>
      <c r="C102" s="36"/>
      <c r="D102" s="191" t="s">
        <v>186</v>
      </c>
      <c r="E102" s="36"/>
      <c r="F102" s="192" t="s">
        <v>716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186</v>
      </c>
      <c r="AU102" s="17" t="s">
        <v>81</v>
      </c>
    </row>
    <row r="103" spans="1:65" s="2" customFormat="1" ht="175.5">
      <c r="A103" s="34"/>
      <c r="B103" s="35"/>
      <c r="C103" s="36"/>
      <c r="D103" s="191" t="s">
        <v>188</v>
      </c>
      <c r="E103" s="36"/>
      <c r="F103" s="196" t="s">
        <v>717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188</v>
      </c>
      <c r="AU103" s="17" t="s">
        <v>81</v>
      </c>
    </row>
    <row r="104" spans="1:65" s="2" customFormat="1" ht="19.5">
      <c r="A104" s="34"/>
      <c r="B104" s="35"/>
      <c r="C104" s="36"/>
      <c r="D104" s="191" t="s">
        <v>205</v>
      </c>
      <c r="E104" s="36"/>
      <c r="F104" s="196" t="s">
        <v>1346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205</v>
      </c>
      <c r="AU104" s="17" t="s">
        <v>81</v>
      </c>
    </row>
    <row r="105" spans="1:65" s="2" customFormat="1" ht="24.2" customHeight="1">
      <c r="A105" s="34"/>
      <c r="B105" s="35"/>
      <c r="C105" s="178" t="s">
        <v>184</v>
      </c>
      <c r="D105" s="178" t="s">
        <v>179</v>
      </c>
      <c r="E105" s="179" t="s">
        <v>199</v>
      </c>
      <c r="F105" s="180" t="s">
        <v>200</v>
      </c>
      <c r="G105" s="181" t="s">
        <v>201</v>
      </c>
      <c r="H105" s="182">
        <v>1</v>
      </c>
      <c r="I105" s="183"/>
      <c r="J105" s="184">
        <f>ROUND(I105*H105,2)</f>
        <v>0</v>
      </c>
      <c r="K105" s="180" t="s">
        <v>183</v>
      </c>
      <c r="L105" s="39"/>
      <c r="M105" s="185" t="s">
        <v>19</v>
      </c>
      <c r="N105" s="186" t="s">
        <v>43</v>
      </c>
      <c r="O105" s="64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9" t="s">
        <v>184</v>
      </c>
      <c r="AT105" s="189" t="s">
        <v>179</v>
      </c>
      <c r="AU105" s="189" t="s">
        <v>81</v>
      </c>
      <c r="AY105" s="17" t="s">
        <v>177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7" t="s">
        <v>79</v>
      </c>
      <c r="BK105" s="190">
        <f>ROUND(I105*H105,2)</f>
        <v>0</v>
      </c>
      <c r="BL105" s="17" t="s">
        <v>184</v>
      </c>
      <c r="BM105" s="189" t="s">
        <v>1347</v>
      </c>
    </row>
    <row r="106" spans="1:65" s="2" customFormat="1" ht="19.5">
      <c r="A106" s="34"/>
      <c r="B106" s="35"/>
      <c r="C106" s="36"/>
      <c r="D106" s="191" t="s">
        <v>186</v>
      </c>
      <c r="E106" s="36"/>
      <c r="F106" s="192" t="s">
        <v>203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186</v>
      </c>
      <c r="AU106" s="17" t="s">
        <v>81</v>
      </c>
    </row>
    <row r="107" spans="1:65" s="2" customFormat="1" ht="243.75">
      <c r="A107" s="34"/>
      <c r="B107" s="35"/>
      <c r="C107" s="36"/>
      <c r="D107" s="191" t="s">
        <v>188</v>
      </c>
      <c r="E107" s="36"/>
      <c r="F107" s="196" t="s">
        <v>204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188</v>
      </c>
      <c r="AU107" s="17" t="s">
        <v>81</v>
      </c>
    </row>
    <row r="108" spans="1:65" s="2" customFormat="1" ht="19.5">
      <c r="A108" s="34"/>
      <c r="B108" s="35"/>
      <c r="C108" s="36"/>
      <c r="D108" s="191" t="s">
        <v>205</v>
      </c>
      <c r="E108" s="36"/>
      <c r="F108" s="196" t="s">
        <v>1348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205</v>
      </c>
      <c r="AU108" s="17" t="s">
        <v>81</v>
      </c>
    </row>
    <row r="109" spans="1:65" s="2" customFormat="1" ht="24.2" customHeight="1">
      <c r="A109" s="34"/>
      <c r="B109" s="35"/>
      <c r="C109" s="178" t="s">
        <v>207</v>
      </c>
      <c r="D109" s="178" t="s">
        <v>179</v>
      </c>
      <c r="E109" s="179" t="s">
        <v>208</v>
      </c>
      <c r="F109" s="180" t="s">
        <v>209</v>
      </c>
      <c r="G109" s="181" t="s">
        <v>210</v>
      </c>
      <c r="H109" s="182">
        <v>7</v>
      </c>
      <c r="I109" s="183"/>
      <c r="J109" s="184">
        <f>ROUND(I109*H109,2)</f>
        <v>0</v>
      </c>
      <c r="K109" s="180" t="s">
        <v>183</v>
      </c>
      <c r="L109" s="39"/>
      <c r="M109" s="185" t="s">
        <v>19</v>
      </c>
      <c r="N109" s="186" t="s">
        <v>43</v>
      </c>
      <c r="O109" s="64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184</v>
      </c>
      <c r="AT109" s="189" t="s">
        <v>179</v>
      </c>
      <c r="AU109" s="189" t="s">
        <v>81</v>
      </c>
      <c r="AY109" s="17" t="s">
        <v>177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7" t="s">
        <v>79</v>
      </c>
      <c r="BK109" s="190">
        <f>ROUND(I109*H109,2)</f>
        <v>0</v>
      </c>
      <c r="BL109" s="17" t="s">
        <v>184</v>
      </c>
      <c r="BM109" s="189" t="s">
        <v>1349</v>
      </c>
    </row>
    <row r="110" spans="1:65" s="2" customFormat="1" ht="29.25">
      <c r="A110" s="34"/>
      <c r="B110" s="35"/>
      <c r="C110" s="36"/>
      <c r="D110" s="191" t="s">
        <v>186</v>
      </c>
      <c r="E110" s="36"/>
      <c r="F110" s="192" t="s">
        <v>212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186</v>
      </c>
      <c r="AU110" s="17" t="s">
        <v>81</v>
      </c>
    </row>
    <row r="111" spans="1:65" s="2" customFormat="1" ht="48.75">
      <c r="A111" s="34"/>
      <c r="B111" s="35"/>
      <c r="C111" s="36"/>
      <c r="D111" s="191" t="s">
        <v>188</v>
      </c>
      <c r="E111" s="36"/>
      <c r="F111" s="196" t="s">
        <v>213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188</v>
      </c>
      <c r="AU111" s="17" t="s">
        <v>81</v>
      </c>
    </row>
    <row r="112" spans="1:65" s="2" customFormat="1" ht="19.5">
      <c r="A112" s="34"/>
      <c r="B112" s="35"/>
      <c r="C112" s="36"/>
      <c r="D112" s="191" t="s">
        <v>205</v>
      </c>
      <c r="E112" s="36"/>
      <c r="F112" s="196" t="s">
        <v>729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205</v>
      </c>
      <c r="AU112" s="17" t="s">
        <v>81</v>
      </c>
    </row>
    <row r="113" spans="1:65" s="13" customFormat="1" ht="11.25">
      <c r="B113" s="197"/>
      <c r="C113" s="198"/>
      <c r="D113" s="191" t="s">
        <v>214</v>
      </c>
      <c r="E113" s="199" t="s">
        <v>19</v>
      </c>
      <c r="F113" s="200" t="s">
        <v>1350</v>
      </c>
      <c r="G113" s="198"/>
      <c r="H113" s="201">
        <v>7</v>
      </c>
      <c r="I113" s="202"/>
      <c r="J113" s="198"/>
      <c r="K113" s="198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214</v>
      </c>
      <c r="AU113" s="207" t="s">
        <v>81</v>
      </c>
      <c r="AV113" s="13" t="s">
        <v>81</v>
      </c>
      <c r="AW113" s="13" t="s">
        <v>34</v>
      </c>
      <c r="AX113" s="13" t="s">
        <v>72</v>
      </c>
      <c r="AY113" s="207" t="s">
        <v>177</v>
      </c>
    </row>
    <row r="114" spans="1:65" s="14" customFormat="1" ht="11.25">
      <c r="B114" s="208"/>
      <c r="C114" s="209"/>
      <c r="D114" s="191" t="s">
        <v>214</v>
      </c>
      <c r="E114" s="210" t="s">
        <v>19</v>
      </c>
      <c r="F114" s="211" t="s">
        <v>217</v>
      </c>
      <c r="G114" s="209"/>
      <c r="H114" s="212">
        <v>7</v>
      </c>
      <c r="I114" s="213"/>
      <c r="J114" s="209"/>
      <c r="K114" s="209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214</v>
      </c>
      <c r="AU114" s="218" t="s">
        <v>81</v>
      </c>
      <c r="AV114" s="14" t="s">
        <v>184</v>
      </c>
      <c r="AW114" s="14" t="s">
        <v>34</v>
      </c>
      <c r="AX114" s="14" t="s">
        <v>79</v>
      </c>
      <c r="AY114" s="218" t="s">
        <v>177</v>
      </c>
    </row>
    <row r="115" spans="1:65" s="2" customFormat="1" ht="24.2" customHeight="1">
      <c r="A115" s="34"/>
      <c r="B115" s="35"/>
      <c r="C115" s="178" t="s">
        <v>218</v>
      </c>
      <c r="D115" s="178" t="s">
        <v>179</v>
      </c>
      <c r="E115" s="179" t="s">
        <v>219</v>
      </c>
      <c r="F115" s="180" t="s">
        <v>220</v>
      </c>
      <c r="G115" s="181" t="s">
        <v>210</v>
      </c>
      <c r="H115" s="182">
        <v>7</v>
      </c>
      <c r="I115" s="183"/>
      <c r="J115" s="184">
        <f>ROUND(I115*H115,2)</f>
        <v>0</v>
      </c>
      <c r="K115" s="180" t="s">
        <v>183</v>
      </c>
      <c r="L115" s="39"/>
      <c r="M115" s="185" t="s">
        <v>19</v>
      </c>
      <c r="N115" s="186" t="s">
        <v>43</v>
      </c>
      <c r="O115" s="64"/>
      <c r="P115" s="187">
        <f>O115*H115</f>
        <v>0</v>
      </c>
      <c r="Q115" s="187">
        <v>0</v>
      </c>
      <c r="R115" s="187">
        <f>Q115*H115</f>
        <v>0</v>
      </c>
      <c r="S115" s="187">
        <v>0</v>
      </c>
      <c r="T115" s="188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9" t="s">
        <v>184</v>
      </c>
      <c r="AT115" s="189" t="s">
        <v>179</v>
      </c>
      <c r="AU115" s="189" t="s">
        <v>81</v>
      </c>
      <c r="AY115" s="17" t="s">
        <v>177</v>
      </c>
      <c r="BE115" s="190">
        <f>IF(N115="základní",J115,0)</f>
        <v>0</v>
      </c>
      <c r="BF115" s="190">
        <f>IF(N115="snížená",J115,0)</f>
        <v>0</v>
      </c>
      <c r="BG115" s="190">
        <f>IF(N115="zákl. přenesená",J115,0)</f>
        <v>0</v>
      </c>
      <c r="BH115" s="190">
        <f>IF(N115="sníž. přenesená",J115,0)</f>
        <v>0</v>
      </c>
      <c r="BI115" s="190">
        <f>IF(N115="nulová",J115,0)</f>
        <v>0</v>
      </c>
      <c r="BJ115" s="17" t="s">
        <v>79</v>
      </c>
      <c r="BK115" s="190">
        <f>ROUND(I115*H115,2)</f>
        <v>0</v>
      </c>
      <c r="BL115" s="17" t="s">
        <v>184</v>
      </c>
      <c r="BM115" s="189" t="s">
        <v>1351</v>
      </c>
    </row>
    <row r="116" spans="1:65" s="2" customFormat="1" ht="39">
      <c r="A116" s="34"/>
      <c r="B116" s="35"/>
      <c r="C116" s="36"/>
      <c r="D116" s="191" t="s">
        <v>186</v>
      </c>
      <c r="E116" s="36"/>
      <c r="F116" s="192" t="s">
        <v>222</v>
      </c>
      <c r="G116" s="36"/>
      <c r="H116" s="36"/>
      <c r="I116" s="193"/>
      <c r="J116" s="36"/>
      <c r="K116" s="36"/>
      <c r="L116" s="39"/>
      <c r="M116" s="194"/>
      <c r="N116" s="195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186</v>
      </c>
      <c r="AU116" s="17" t="s">
        <v>81</v>
      </c>
    </row>
    <row r="117" spans="1:65" s="2" customFormat="1" ht="24.2" customHeight="1">
      <c r="A117" s="34"/>
      <c r="B117" s="35"/>
      <c r="C117" s="178" t="s">
        <v>223</v>
      </c>
      <c r="D117" s="178" t="s">
        <v>179</v>
      </c>
      <c r="E117" s="179" t="s">
        <v>224</v>
      </c>
      <c r="F117" s="180" t="s">
        <v>225</v>
      </c>
      <c r="G117" s="181" t="s">
        <v>182</v>
      </c>
      <c r="H117" s="182">
        <v>50</v>
      </c>
      <c r="I117" s="183"/>
      <c r="J117" s="184">
        <f>ROUND(I117*H117,2)</f>
        <v>0</v>
      </c>
      <c r="K117" s="180" t="s">
        <v>183</v>
      </c>
      <c r="L117" s="39"/>
      <c r="M117" s="185" t="s">
        <v>19</v>
      </c>
      <c r="N117" s="186" t="s">
        <v>43</v>
      </c>
      <c r="O117" s="64"/>
      <c r="P117" s="187">
        <f>O117*H117</f>
        <v>0</v>
      </c>
      <c r="Q117" s="187">
        <v>0</v>
      </c>
      <c r="R117" s="187">
        <f>Q117*H117</f>
        <v>0</v>
      </c>
      <c r="S117" s="187">
        <v>0</v>
      </c>
      <c r="T117" s="18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184</v>
      </c>
      <c r="AT117" s="189" t="s">
        <v>179</v>
      </c>
      <c r="AU117" s="189" t="s">
        <v>81</v>
      </c>
      <c r="AY117" s="17" t="s">
        <v>177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7" t="s">
        <v>79</v>
      </c>
      <c r="BK117" s="190">
        <f>ROUND(I117*H117,2)</f>
        <v>0</v>
      </c>
      <c r="BL117" s="17" t="s">
        <v>184</v>
      </c>
      <c r="BM117" s="189" t="s">
        <v>1352</v>
      </c>
    </row>
    <row r="118" spans="1:65" s="2" customFormat="1" ht="19.5">
      <c r="A118" s="34"/>
      <c r="B118" s="35"/>
      <c r="C118" s="36"/>
      <c r="D118" s="191" t="s">
        <v>186</v>
      </c>
      <c r="E118" s="36"/>
      <c r="F118" s="192" t="s">
        <v>227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186</v>
      </c>
      <c r="AU118" s="17" t="s">
        <v>81</v>
      </c>
    </row>
    <row r="119" spans="1:65" s="2" customFormat="1" ht="19.5">
      <c r="A119" s="34"/>
      <c r="B119" s="35"/>
      <c r="C119" s="36"/>
      <c r="D119" s="191" t="s">
        <v>205</v>
      </c>
      <c r="E119" s="36"/>
      <c r="F119" s="196" t="s">
        <v>228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205</v>
      </c>
      <c r="AU119" s="17" t="s">
        <v>81</v>
      </c>
    </row>
    <row r="120" spans="1:65" s="2" customFormat="1" ht="14.45" customHeight="1">
      <c r="A120" s="34"/>
      <c r="B120" s="35"/>
      <c r="C120" s="178" t="s">
        <v>229</v>
      </c>
      <c r="D120" s="178" t="s">
        <v>179</v>
      </c>
      <c r="E120" s="179" t="s">
        <v>230</v>
      </c>
      <c r="F120" s="180" t="s">
        <v>231</v>
      </c>
      <c r="G120" s="181" t="s">
        <v>182</v>
      </c>
      <c r="H120" s="182">
        <v>50</v>
      </c>
      <c r="I120" s="183"/>
      <c r="J120" s="184">
        <f>ROUND(I120*H120,2)</f>
        <v>0</v>
      </c>
      <c r="K120" s="180" t="s">
        <v>183</v>
      </c>
      <c r="L120" s="39"/>
      <c r="M120" s="185" t="s">
        <v>19</v>
      </c>
      <c r="N120" s="186" t="s">
        <v>43</v>
      </c>
      <c r="O120" s="64"/>
      <c r="P120" s="187">
        <f>O120*H120</f>
        <v>0</v>
      </c>
      <c r="Q120" s="187">
        <v>0</v>
      </c>
      <c r="R120" s="187">
        <f>Q120*H120</f>
        <v>0</v>
      </c>
      <c r="S120" s="187">
        <v>0</v>
      </c>
      <c r="T120" s="18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9" t="s">
        <v>184</v>
      </c>
      <c r="AT120" s="189" t="s">
        <v>179</v>
      </c>
      <c r="AU120" s="189" t="s">
        <v>81</v>
      </c>
      <c r="AY120" s="17" t="s">
        <v>177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7" t="s">
        <v>79</v>
      </c>
      <c r="BK120" s="190">
        <f>ROUND(I120*H120,2)</f>
        <v>0</v>
      </c>
      <c r="BL120" s="17" t="s">
        <v>184</v>
      </c>
      <c r="BM120" s="189" t="s">
        <v>1353</v>
      </c>
    </row>
    <row r="121" spans="1:65" s="2" customFormat="1" ht="29.25">
      <c r="A121" s="34"/>
      <c r="B121" s="35"/>
      <c r="C121" s="36"/>
      <c r="D121" s="191" t="s">
        <v>186</v>
      </c>
      <c r="E121" s="36"/>
      <c r="F121" s="192" t="s">
        <v>233</v>
      </c>
      <c r="G121" s="36"/>
      <c r="H121" s="36"/>
      <c r="I121" s="193"/>
      <c r="J121" s="36"/>
      <c r="K121" s="36"/>
      <c r="L121" s="39"/>
      <c r="M121" s="194"/>
      <c r="N121" s="195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186</v>
      </c>
      <c r="AU121" s="17" t="s">
        <v>81</v>
      </c>
    </row>
    <row r="122" spans="1:65" s="2" customFormat="1" ht="68.25">
      <c r="A122" s="34"/>
      <c r="B122" s="35"/>
      <c r="C122" s="36"/>
      <c r="D122" s="191" t="s">
        <v>188</v>
      </c>
      <c r="E122" s="36"/>
      <c r="F122" s="196" t="s">
        <v>234</v>
      </c>
      <c r="G122" s="36"/>
      <c r="H122" s="36"/>
      <c r="I122" s="193"/>
      <c r="J122" s="36"/>
      <c r="K122" s="36"/>
      <c r="L122" s="39"/>
      <c r="M122" s="194"/>
      <c r="N122" s="195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188</v>
      </c>
      <c r="AU122" s="17" t="s">
        <v>81</v>
      </c>
    </row>
    <row r="123" spans="1:65" s="12" customFormat="1" ht="22.9" customHeight="1">
      <c r="B123" s="162"/>
      <c r="C123" s="163"/>
      <c r="D123" s="164" t="s">
        <v>71</v>
      </c>
      <c r="E123" s="176" t="s">
        <v>81</v>
      </c>
      <c r="F123" s="176" t="s">
        <v>235</v>
      </c>
      <c r="G123" s="163"/>
      <c r="H123" s="163"/>
      <c r="I123" s="166"/>
      <c r="J123" s="177">
        <f>BK123</f>
        <v>0</v>
      </c>
      <c r="K123" s="163"/>
      <c r="L123" s="168"/>
      <c r="M123" s="169"/>
      <c r="N123" s="170"/>
      <c r="O123" s="170"/>
      <c r="P123" s="171">
        <f>SUM(P124:P140)</f>
        <v>0</v>
      </c>
      <c r="Q123" s="170"/>
      <c r="R123" s="171">
        <f>SUM(R124:R140)</f>
        <v>14.865814424048201</v>
      </c>
      <c r="S123" s="170"/>
      <c r="T123" s="172">
        <f>SUM(T124:T140)</f>
        <v>0</v>
      </c>
      <c r="AR123" s="173" t="s">
        <v>79</v>
      </c>
      <c r="AT123" s="174" t="s">
        <v>71</v>
      </c>
      <c r="AU123" s="174" t="s">
        <v>79</v>
      </c>
      <c r="AY123" s="173" t="s">
        <v>177</v>
      </c>
      <c r="BK123" s="175">
        <f>SUM(BK124:BK140)</f>
        <v>0</v>
      </c>
    </row>
    <row r="124" spans="1:65" s="2" customFormat="1" ht="24.2" customHeight="1">
      <c r="A124" s="34"/>
      <c r="B124" s="35"/>
      <c r="C124" s="178" t="s">
        <v>236</v>
      </c>
      <c r="D124" s="178" t="s">
        <v>179</v>
      </c>
      <c r="E124" s="179" t="s">
        <v>237</v>
      </c>
      <c r="F124" s="180" t="s">
        <v>238</v>
      </c>
      <c r="G124" s="181" t="s">
        <v>210</v>
      </c>
      <c r="H124" s="182">
        <v>5.44</v>
      </c>
      <c r="I124" s="183"/>
      <c r="J124" s="184">
        <f>ROUND(I124*H124,2)</f>
        <v>0</v>
      </c>
      <c r="K124" s="180" t="s">
        <v>183</v>
      </c>
      <c r="L124" s="39"/>
      <c r="M124" s="185" t="s">
        <v>19</v>
      </c>
      <c r="N124" s="186" t="s">
        <v>43</v>
      </c>
      <c r="O124" s="64"/>
      <c r="P124" s="187">
        <f>O124*H124</f>
        <v>0</v>
      </c>
      <c r="Q124" s="187">
        <v>2.4532922039999998</v>
      </c>
      <c r="R124" s="187">
        <f>Q124*H124</f>
        <v>13.34590958976</v>
      </c>
      <c r="S124" s="187">
        <v>0</v>
      </c>
      <c r="T124" s="18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184</v>
      </c>
      <c r="AT124" s="189" t="s">
        <v>179</v>
      </c>
      <c r="AU124" s="189" t="s">
        <v>81</v>
      </c>
      <c r="AY124" s="17" t="s">
        <v>177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7" t="s">
        <v>79</v>
      </c>
      <c r="BK124" s="190">
        <f>ROUND(I124*H124,2)</f>
        <v>0</v>
      </c>
      <c r="BL124" s="17" t="s">
        <v>184</v>
      </c>
      <c r="BM124" s="189" t="s">
        <v>1354</v>
      </c>
    </row>
    <row r="125" spans="1:65" s="2" customFormat="1" ht="19.5">
      <c r="A125" s="34"/>
      <c r="B125" s="35"/>
      <c r="C125" s="36"/>
      <c r="D125" s="191" t="s">
        <v>186</v>
      </c>
      <c r="E125" s="36"/>
      <c r="F125" s="192" t="s">
        <v>240</v>
      </c>
      <c r="G125" s="36"/>
      <c r="H125" s="36"/>
      <c r="I125" s="193"/>
      <c r="J125" s="36"/>
      <c r="K125" s="36"/>
      <c r="L125" s="39"/>
      <c r="M125" s="194"/>
      <c r="N125" s="195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186</v>
      </c>
      <c r="AU125" s="17" t="s">
        <v>81</v>
      </c>
    </row>
    <row r="126" spans="1:65" s="2" customFormat="1" ht="146.25">
      <c r="A126" s="34"/>
      <c r="B126" s="35"/>
      <c r="C126" s="36"/>
      <c r="D126" s="191" t="s">
        <v>188</v>
      </c>
      <c r="E126" s="36"/>
      <c r="F126" s="196" t="s">
        <v>241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188</v>
      </c>
      <c r="AU126" s="17" t="s">
        <v>81</v>
      </c>
    </row>
    <row r="127" spans="1:65" s="2" customFormat="1" ht="19.5">
      <c r="A127" s="34"/>
      <c r="B127" s="35"/>
      <c r="C127" s="36"/>
      <c r="D127" s="191" t="s">
        <v>205</v>
      </c>
      <c r="E127" s="36"/>
      <c r="F127" s="196" t="s">
        <v>1355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205</v>
      </c>
      <c r="AU127" s="17" t="s">
        <v>81</v>
      </c>
    </row>
    <row r="128" spans="1:65" s="13" customFormat="1" ht="11.25">
      <c r="B128" s="197"/>
      <c r="C128" s="198"/>
      <c r="D128" s="191" t="s">
        <v>214</v>
      </c>
      <c r="E128" s="199" t="s">
        <v>19</v>
      </c>
      <c r="F128" s="200" t="s">
        <v>1356</v>
      </c>
      <c r="G128" s="198"/>
      <c r="H128" s="201">
        <v>5.44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214</v>
      </c>
      <c r="AU128" s="207" t="s">
        <v>81</v>
      </c>
      <c r="AV128" s="13" t="s">
        <v>81</v>
      </c>
      <c r="AW128" s="13" t="s">
        <v>34</v>
      </c>
      <c r="AX128" s="13" t="s">
        <v>72</v>
      </c>
      <c r="AY128" s="207" t="s">
        <v>177</v>
      </c>
    </row>
    <row r="129" spans="1:65" s="14" customFormat="1" ht="11.25">
      <c r="B129" s="208"/>
      <c r="C129" s="209"/>
      <c r="D129" s="191" t="s">
        <v>214</v>
      </c>
      <c r="E129" s="210" t="s">
        <v>19</v>
      </c>
      <c r="F129" s="211" t="s">
        <v>217</v>
      </c>
      <c r="G129" s="209"/>
      <c r="H129" s="212">
        <v>5.44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214</v>
      </c>
      <c r="AU129" s="218" t="s">
        <v>81</v>
      </c>
      <c r="AV129" s="14" t="s">
        <v>184</v>
      </c>
      <c r="AW129" s="14" t="s">
        <v>34</v>
      </c>
      <c r="AX129" s="14" t="s">
        <v>79</v>
      </c>
      <c r="AY129" s="218" t="s">
        <v>177</v>
      </c>
    </row>
    <row r="130" spans="1:65" s="2" customFormat="1" ht="14.45" customHeight="1">
      <c r="A130" s="34"/>
      <c r="B130" s="35"/>
      <c r="C130" s="178" t="s">
        <v>244</v>
      </c>
      <c r="D130" s="178" t="s">
        <v>179</v>
      </c>
      <c r="E130" s="179" t="s">
        <v>245</v>
      </c>
      <c r="F130" s="180" t="s">
        <v>246</v>
      </c>
      <c r="G130" s="181" t="s">
        <v>182</v>
      </c>
      <c r="H130" s="182">
        <v>28.8</v>
      </c>
      <c r="I130" s="183"/>
      <c r="J130" s="184">
        <f>ROUND(I130*H130,2)</f>
        <v>0</v>
      </c>
      <c r="K130" s="180" t="s">
        <v>183</v>
      </c>
      <c r="L130" s="39"/>
      <c r="M130" s="185" t="s">
        <v>19</v>
      </c>
      <c r="N130" s="186" t="s">
        <v>43</v>
      </c>
      <c r="O130" s="64"/>
      <c r="P130" s="187">
        <f>O130*H130</f>
        <v>0</v>
      </c>
      <c r="Q130" s="187">
        <v>4.5806800000000002E-3</v>
      </c>
      <c r="R130" s="187">
        <f>Q130*H130</f>
        <v>0.13192358400000001</v>
      </c>
      <c r="S130" s="187">
        <v>0</v>
      </c>
      <c r="T130" s="18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184</v>
      </c>
      <c r="AT130" s="189" t="s">
        <v>179</v>
      </c>
      <c r="AU130" s="189" t="s">
        <v>81</v>
      </c>
      <c r="AY130" s="17" t="s">
        <v>177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7" t="s">
        <v>79</v>
      </c>
      <c r="BK130" s="190">
        <f>ROUND(I130*H130,2)</f>
        <v>0</v>
      </c>
      <c r="BL130" s="17" t="s">
        <v>184</v>
      </c>
      <c r="BM130" s="189" t="s">
        <v>1357</v>
      </c>
    </row>
    <row r="131" spans="1:65" s="2" customFormat="1" ht="19.5">
      <c r="A131" s="34"/>
      <c r="B131" s="35"/>
      <c r="C131" s="36"/>
      <c r="D131" s="191" t="s">
        <v>186</v>
      </c>
      <c r="E131" s="36"/>
      <c r="F131" s="192" t="s">
        <v>248</v>
      </c>
      <c r="G131" s="36"/>
      <c r="H131" s="36"/>
      <c r="I131" s="193"/>
      <c r="J131" s="36"/>
      <c r="K131" s="36"/>
      <c r="L131" s="39"/>
      <c r="M131" s="194"/>
      <c r="N131" s="195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186</v>
      </c>
      <c r="AU131" s="17" t="s">
        <v>81</v>
      </c>
    </row>
    <row r="132" spans="1:65" s="14" customFormat="1" ht="11.25">
      <c r="B132" s="208"/>
      <c r="C132" s="209"/>
      <c r="D132" s="191" t="s">
        <v>214</v>
      </c>
      <c r="E132" s="210" t="s">
        <v>19</v>
      </c>
      <c r="F132" s="211" t="s">
        <v>217</v>
      </c>
      <c r="G132" s="209"/>
      <c r="H132" s="212">
        <v>28.8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214</v>
      </c>
      <c r="AU132" s="218" t="s">
        <v>81</v>
      </c>
      <c r="AV132" s="14" t="s">
        <v>184</v>
      </c>
      <c r="AW132" s="14" t="s">
        <v>34</v>
      </c>
      <c r="AX132" s="14" t="s">
        <v>72</v>
      </c>
      <c r="AY132" s="218" t="s">
        <v>177</v>
      </c>
    </row>
    <row r="133" spans="1:65" s="2" customFormat="1" ht="14.45" customHeight="1">
      <c r="A133" s="34"/>
      <c r="B133" s="35"/>
      <c r="C133" s="178" t="s">
        <v>249</v>
      </c>
      <c r="D133" s="178" t="s">
        <v>179</v>
      </c>
      <c r="E133" s="179" t="s">
        <v>250</v>
      </c>
      <c r="F133" s="180" t="s">
        <v>251</v>
      </c>
      <c r="G133" s="181" t="s">
        <v>182</v>
      </c>
      <c r="H133" s="182">
        <v>28.8</v>
      </c>
      <c r="I133" s="183"/>
      <c r="J133" s="184">
        <f>ROUND(I133*H133,2)</f>
        <v>0</v>
      </c>
      <c r="K133" s="180" t="s">
        <v>183</v>
      </c>
      <c r="L133" s="39"/>
      <c r="M133" s="185" t="s">
        <v>19</v>
      </c>
      <c r="N133" s="186" t="s">
        <v>43</v>
      </c>
      <c r="O133" s="64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184</v>
      </c>
      <c r="AT133" s="189" t="s">
        <v>179</v>
      </c>
      <c r="AU133" s="189" t="s">
        <v>81</v>
      </c>
      <c r="AY133" s="17" t="s">
        <v>177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7" t="s">
        <v>79</v>
      </c>
      <c r="BK133" s="190">
        <f>ROUND(I133*H133,2)</f>
        <v>0</v>
      </c>
      <c r="BL133" s="17" t="s">
        <v>184</v>
      </c>
      <c r="BM133" s="189" t="s">
        <v>1358</v>
      </c>
    </row>
    <row r="134" spans="1:65" s="2" customFormat="1" ht="19.5">
      <c r="A134" s="34"/>
      <c r="B134" s="35"/>
      <c r="C134" s="36"/>
      <c r="D134" s="191" t="s">
        <v>186</v>
      </c>
      <c r="E134" s="36"/>
      <c r="F134" s="192" t="s">
        <v>253</v>
      </c>
      <c r="G134" s="36"/>
      <c r="H134" s="36"/>
      <c r="I134" s="193"/>
      <c r="J134" s="36"/>
      <c r="K134" s="36"/>
      <c r="L134" s="39"/>
      <c r="M134" s="194"/>
      <c r="N134" s="195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186</v>
      </c>
      <c r="AU134" s="17" t="s">
        <v>81</v>
      </c>
    </row>
    <row r="135" spans="1:65" s="2" customFormat="1" ht="14.45" customHeight="1">
      <c r="A135" s="34"/>
      <c r="B135" s="35"/>
      <c r="C135" s="178" t="s">
        <v>254</v>
      </c>
      <c r="D135" s="178" t="s">
        <v>179</v>
      </c>
      <c r="E135" s="179" t="s">
        <v>255</v>
      </c>
      <c r="F135" s="180" t="s">
        <v>256</v>
      </c>
      <c r="G135" s="181" t="s">
        <v>257</v>
      </c>
      <c r="H135" s="182">
        <v>1.306</v>
      </c>
      <c r="I135" s="183"/>
      <c r="J135" s="184">
        <f>ROUND(I135*H135,2)</f>
        <v>0</v>
      </c>
      <c r="K135" s="180" t="s">
        <v>183</v>
      </c>
      <c r="L135" s="39"/>
      <c r="M135" s="185" t="s">
        <v>19</v>
      </c>
      <c r="N135" s="186" t="s">
        <v>43</v>
      </c>
      <c r="O135" s="64"/>
      <c r="P135" s="187">
        <f>O135*H135</f>
        <v>0</v>
      </c>
      <c r="Q135" s="187">
        <v>1.0627727796999999</v>
      </c>
      <c r="R135" s="187">
        <f>Q135*H135</f>
        <v>1.3879812502882001</v>
      </c>
      <c r="S135" s="187">
        <v>0</v>
      </c>
      <c r="T135" s="18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9" t="s">
        <v>184</v>
      </c>
      <c r="AT135" s="189" t="s">
        <v>179</v>
      </c>
      <c r="AU135" s="189" t="s">
        <v>81</v>
      </c>
      <c r="AY135" s="17" t="s">
        <v>177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7" t="s">
        <v>79</v>
      </c>
      <c r="BK135" s="190">
        <f>ROUND(I135*H135,2)</f>
        <v>0</v>
      </c>
      <c r="BL135" s="17" t="s">
        <v>184</v>
      </c>
      <c r="BM135" s="189" t="s">
        <v>1359</v>
      </c>
    </row>
    <row r="136" spans="1:65" s="2" customFormat="1" ht="11.25">
      <c r="A136" s="34"/>
      <c r="B136" s="35"/>
      <c r="C136" s="36"/>
      <c r="D136" s="191" t="s">
        <v>186</v>
      </c>
      <c r="E136" s="36"/>
      <c r="F136" s="192" t="s">
        <v>259</v>
      </c>
      <c r="G136" s="36"/>
      <c r="H136" s="36"/>
      <c r="I136" s="193"/>
      <c r="J136" s="36"/>
      <c r="K136" s="36"/>
      <c r="L136" s="39"/>
      <c r="M136" s="194"/>
      <c r="N136" s="195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186</v>
      </c>
      <c r="AU136" s="17" t="s">
        <v>81</v>
      </c>
    </row>
    <row r="137" spans="1:65" s="2" customFormat="1" ht="39">
      <c r="A137" s="34"/>
      <c r="B137" s="35"/>
      <c r="C137" s="36"/>
      <c r="D137" s="191" t="s">
        <v>188</v>
      </c>
      <c r="E137" s="36"/>
      <c r="F137" s="196" t="s">
        <v>260</v>
      </c>
      <c r="G137" s="36"/>
      <c r="H137" s="36"/>
      <c r="I137" s="193"/>
      <c r="J137" s="36"/>
      <c r="K137" s="36"/>
      <c r="L137" s="39"/>
      <c r="M137" s="194"/>
      <c r="N137" s="195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188</v>
      </c>
      <c r="AU137" s="17" t="s">
        <v>81</v>
      </c>
    </row>
    <row r="138" spans="1:65" s="2" customFormat="1" ht="19.5">
      <c r="A138" s="34"/>
      <c r="B138" s="35"/>
      <c r="C138" s="36"/>
      <c r="D138" s="191" t="s">
        <v>205</v>
      </c>
      <c r="E138" s="36"/>
      <c r="F138" s="196" t="s">
        <v>261</v>
      </c>
      <c r="G138" s="36"/>
      <c r="H138" s="36"/>
      <c r="I138" s="193"/>
      <c r="J138" s="36"/>
      <c r="K138" s="36"/>
      <c r="L138" s="39"/>
      <c r="M138" s="194"/>
      <c r="N138" s="195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205</v>
      </c>
      <c r="AU138" s="17" t="s">
        <v>81</v>
      </c>
    </row>
    <row r="139" spans="1:65" s="13" customFormat="1" ht="11.25">
      <c r="B139" s="197"/>
      <c r="C139" s="198"/>
      <c r="D139" s="191" t="s">
        <v>214</v>
      </c>
      <c r="E139" s="199" t="s">
        <v>19</v>
      </c>
      <c r="F139" s="200" t="s">
        <v>1360</v>
      </c>
      <c r="G139" s="198"/>
      <c r="H139" s="201">
        <v>1.306</v>
      </c>
      <c r="I139" s="202"/>
      <c r="J139" s="198"/>
      <c r="K139" s="198"/>
      <c r="L139" s="203"/>
      <c r="M139" s="204"/>
      <c r="N139" s="205"/>
      <c r="O139" s="205"/>
      <c r="P139" s="205"/>
      <c r="Q139" s="205"/>
      <c r="R139" s="205"/>
      <c r="S139" s="205"/>
      <c r="T139" s="206"/>
      <c r="AT139" s="207" t="s">
        <v>214</v>
      </c>
      <c r="AU139" s="207" t="s">
        <v>81</v>
      </c>
      <c r="AV139" s="13" t="s">
        <v>81</v>
      </c>
      <c r="AW139" s="13" t="s">
        <v>34</v>
      </c>
      <c r="AX139" s="13" t="s">
        <v>72</v>
      </c>
      <c r="AY139" s="207" t="s">
        <v>177</v>
      </c>
    </row>
    <row r="140" spans="1:65" s="14" customFormat="1" ht="11.25">
      <c r="B140" s="208"/>
      <c r="C140" s="209"/>
      <c r="D140" s="191" t="s">
        <v>214</v>
      </c>
      <c r="E140" s="210" t="s">
        <v>19</v>
      </c>
      <c r="F140" s="211" t="s">
        <v>217</v>
      </c>
      <c r="G140" s="209"/>
      <c r="H140" s="212">
        <v>1.306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214</v>
      </c>
      <c r="AU140" s="218" t="s">
        <v>81</v>
      </c>
      <c r="AV140" s="14" t="s">
        <v>184</v>
      </c>
      <c r="AW140" s="14" t="s">
        <v>34</v>
      </c>
      <c r="AX140" s="14" t="s">
        <v>79</v>
      </c>
      <c r="AY140" s="218" t="s">
        <v>177</v>
      </c>
    </row>
    <row r="141" spans="1:65" s="12" customFormat="1" ht="22.9" customHeight="1">
      <c r="B141" s="162"/>
      <c r="C141" s="163"/>
      <c r="D141" s="164" t="s">
        <v>71</v>
      </c>
      <c r="E141" s="176" t="s">
        <v>194</v>
      </c>
      <c r="F141" s="176" t="s">
        <v>288</v>
      </c>
      <c r="G141" s="163"/>
      <c r="H141" s="163"/>
      <c r="I141" s="166"/>
      <c r="J141" s="177">
        <f>BK141</f>
        <v>0</v>
      </c>
      <c r="K141" s="163"/>
      <c r="L141" s="168"/>
      <c r="M141" s="169"/>
      <c r="N141" s="170"/>
      <c r="O141" s="170"/>
      <c r="P141" s="171">
        <f>SUM(P142:P169)</f>
        <v>0</v>
      </c>
      <c r="Q141" s="170"/>
      <c r="R141" s="171">
        <f>SUM(R142:R169)</f>
        <v>6.8537556237676007</v>
      </c>
      <c r="S141" s="170"/>
      <c r="T141" s="172">
        <f>SUM(T142:T169)</f>
        <v>0</v>
      </c>
      <c r="AR141" s="173" t="s">
        <v>79</v>
      </c>
      <c r="AT141" s="174" t="s">
        <v>71</v>
      </c>
      <c r="AU141" s="174" t="s">
        <v>79</v>
      </c>
      <c r="AY141" s="173" t="s">
        <v>177</v>
      </c>
      <c r="BK141" s="175">
        <f>SUM(BK142:BK169)</f>
        <v>0</v>
      </c>
    </row>
    <row r="142" spans="1:65" s="2" customFormat="1" ht="14.45" customHeight="1">
      <c r="A142" s="34"/>
      <c r="B142" s="35"/>
      <c r="C142" s="178" t="s">
        <v>263</v>
      </c>
      <c r="D142" s="178" t="s">
        <v>179</v>
      </c>
      <c r="E142" s="179" t="s">
        <v>290</v>
      </c>
      <c r="F142" s="180" t="s">
        <v>291</v>
      </c>
      <c r="G142" s="181" t="s">
        <v>210</v>
      </c>
      <c r="H142" s="182">
        <v>2.6</v>
      </c>
      <c r="I142" s="183"/>
      <c r="J142" s="184">
        <f>ROUND(I142*H142,2)</f>
        <v>0</v>
      </c>
      <c r="K142" s="180" t="s">
        <v>183</v>
      </c>
      <c r="L142" s="39"/>
      <c r="M142" s="185" t="s">
        <v>19</v>
      </c>
      <c r="N142" s="186" t="s">
        <v>43</v>
      </c>
      <c r="O142" s="64"/>
      <c r="P142" s="187">
        <f>O142*H142</f>
        <v>0</v>
      </c>
      <c r="Q142" s="187">
        <v>2.4778600000000002</v>
      </c>
      <c r="R142" s="187">
        <f>Q142*H142</f>
        <v>6.4424360000000007</v>
      </c>
      <c r="S142" s="187">
        <v>0</v>
      </c>
      <c r="T142" s="18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9" t="s">
        <v>184</v>
      </c>
      <c r="AT142" s="189" t="s">
        <v>179</v>
      </c>
      <c r="AU142" s="189" t="s">
        <v>81</v>
      </c>
      <c r="AY142" s="17" t="s">
        <v>177</v>
      </c>
      <c r="BE142" s="190">
        <f>IF(N142="základní",J142,0)</f>
        <v>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7" t="s">
        <v>79</v>
      </c>
      <c r="BK142" s="190">
        <f>ROUND(I142*H142,2)</f>
        <v>0</v>
      </c>
      <c r="BL142" s="17" t="s">
        <v>184</v>
      </c>
      <c r="BM142" s="189" t="s">
        <v>1361</v>
      </c>
    </row>
    <row r="143" spans="1:65" s="2" customFormat="1" ht="11.25">
      <c r="A143" s="34"/>
      <c r="B143" s="35"/>
      <c r="C143" s="36"/>
      <c r="D143" s="191" t="s">
        <v>186</v>
      </c>
      <c r="E143" s="36"/>
      <c r="F143" s="192" t="s">
        <v>293</v>
      </c>
      <c r="G143" s="36"/>
      <c r="H143" s="36"/>
      <c r="I143" s="193"/>
      <c r="J143" s="36"/>
      <c r="K143" s="36"/>
      <c r="L143" s="39"/>
      <c r="M143" s="194"/>
      <c r="N143" s="195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186</v>
      </c>
      <c r="AU143" s="17" t="s">
        <v>81</v>
      </c>
    </row>
    <row r="144" spans="1:65" s="2" customFormat="1" ht="78">
      <c r="A144" s="34"/>
      <c r="B144" s="35"/>
      <c r="C144" s="36"/>
      <c r="D144" s="191" t="s">
        <v>188</v>
      </c>
      <c r="E144" s="36"/>
      <c r="F144" s="196" t="s">
        <v>294</v>
      </c>
      <c r="G144" s="36"/>
      <c r="H144" s="36"/>
      <c r="I144" s="193"/>
      <c r="J144" s="36"/>
      <c r="K144" s="36"/>
      <c r="L144" s="39"/>
      <c r="M144" s="194"/>
      <c r="N144" s="195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188</v>
      </c>
      <c r="AU144" s="17" t="s">
        <v>81</v>
      </c>
    </row>
    <row r="145" spans="1:65" s="2" customFormat="1" ht="29.25">
      <c r="A145" s="34"/>
      <c r="B145" s="35"/>
      <c r="C145" s="36"/>
      <c r="D145" s="191" t="s">
        <v>205</v>
      </c>
      <c r="E145" s="36"/>
      <c r="F145" s="196" t="s">
        <v>1362</v>
      </c>
      <c r="G145" s="36"/>
      <c r="H145" s="36"/>
      <c r="I145" s="193"/>
      <c r="J145" s="36"/>
      <c r="K145" s="36"/>
      <c r="L145" s="39"/>
      <c r="M145" s="194"/>
      <c r="N145" s="195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205</v>
      </c>
      <c r="AU145" s="17" t="s">
        <v>81</v>
      </c>
    </row>
    <row r="146" spans="1:65" s="13" customFormat="1" ht="11.25">
      <c r="B146" s="197"/>
      <c r="C146" s="198"/>
      <c r="D146" s="191" t="s">
        <v>214</v>
      </c>
      <c r="E146" s="199" t="s">
        <v>19</v>
      </c>
      <c r="F146" s="200" t="s">
        <v>1363</v>
      </c>
      <c r="G146" s="198"/>
      <c r="H146" s="201">
        <v>2.6</v>
      </c>
      <c r="I146" s="202"/>
      <c r="J146" s="198"/>
      <c r="K146" s="198"/>
      <c r="L146" s="203"/>
      <c r="M146" s="204"/>
      <c r="N146" s="205"/>
      <c r="O146" s="205"/>
      <c r="P146" s="205"/>
      <c r="Q146" s="205"/>
      <c r="R146" s="205"/>
      <c r="S146" s="205"/>
      <c r="T146" s="206"/>
      <c r="AT146" s="207" t="s">
        <v>214</v>
      </c>
      <c r="AU146" s="207" t="s">
        <v>81</v>
      </c>
      <c r="AV146" s="13" t="s">
        <v>81</v>
      </c>
      <c r="AW146" s="13" t="s">
        <v>34</v>
      </c>
      <c r="AX146" s="13" t="s">
        <v>72</v>
      </c>
      <c r="AY146" s="207" t="s">
        <v>177</v>
      </c>
    </row>
    <row r="147" spans="1:65" s="14" customFormat="1" ht="11.25">
      <c r="B147" s="208"/>
      <c r="C147" s="209"/>
      <c r="D147" s="191" t="s">
        <v>214</v>
      </c>
      <c r="E147" s="210" t="s">
        <v>19</v>
      </c>
      <c r="F147" s="211" t="s">
        <v>217</v>
      </c>
      <c r="G147" s="209"/>
      <c r="H147" s="212">
        <v>2.6</v>
      </c>
      <c r="I147" s="213"/>
      <c r="J147" s="209"/>
      <c r="K147" s="209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214</v>
      </c>
      <c r="AU147" s="218" t="s">
        <v>81</v>
      </c>
      <c r="AV147" s="14" t="s">
        <v>184</v>
      </c>
      <c r="AW147" s="14" t="s">
        <v>34</v>
      </c>
      <c r="AX147" s="14" t="s">
        <v>79</v>
      </c>
      <c r="AY147" s="218" t="s">
        <v>177</v>
      </c>
    </row>
    <row r="148" spans="1:65" s="2" customFormat="1" ht="14.45" customHeight="1">
      <c r="A148" s="34"/>
      <c r="B148" s="35"/>
      <c r="C148" s="178" t="s">
        <v>270</v>
      </c>
      <c r="D148" s="178" t="s">
        <v>179</v>
      </c>
      <c r="E148" s="179" t="s">
        <v>299</v>
      </c>
      <c r="F148" s="180" t="s">
        <v>300</v>
      </c>
      <c r="G148" s="181" t="s">
        <v>182</v>
      </c>
      <c r="H148" s="182">
        <v>5.6</v>
      </c>
      <c r="I148" s="183"/>
      <c r="J148" s="184">
        <f>ROUND(I148*H148,2)</f>
        <v>0</v>
      </c>
      <c r="K148" s="180" t="s">
        <v>183</v>
      </c>
      <c r="L148" s="39"/>
      <c r="M148" s="185" t="s">
        <v>19</v>
      </c>
      <c r="N148" s="186" t="s">
        <v>43</v>
      </c>
      <c r="O148" s="64"/>
      <c r="P148" s="187">
        <f>O148*H148</f>
        <v>0</v>
      </c>
      <c r="Q148" s="187">
        <v>4.1744200000000002E-2</v>
      </c>
      <c r="R148" s="187">
        <f>Q148*H148</f>
        <v>0.23376752000000001</v>
      </c>
      <c r="S148" s="187">
        <v>0</v>
      </c>
      <c r="T148" s="18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9" t="s">
        <v>184</v>
      </c>
      <c r="AT148" s="189" t="s">
        <v>179</v>
      </c>
      <c r="AU148" s="189" t="s">
        <v>81</v>
      </c>
      <c r="AY148" s="17" t="s">
        <v>177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7" t="s">
        <v>79</v>
      </c>
      <c r="BK148" s="190">
        <f>ROUND(I148*H148,2)</f>
        <v>0</v>
      </c>
      <c r="BL148" s="17" t="s">
        <v>184</v>
      </c>
      <c r="BM148" s="189" t="s">
        <v>1364</v>
      </c>
    </row>
    <row r="149" spans="1:65" s="2" customFormat="1" ht="11.25">
      <c r="A149" s="34"/>
      <c r="B149" s="35"/>
      <c r="C149" s="36"/>
      <c r="D149" s="191" t="s">
        <v>186</v>
      </c>
      <c r="E149" s="36"/>
      <c r="F149" s="192" t="s">
        <v>302</v>
      </c>
      <c r="G149" s="36"/>
      <c r="H149" s="36"/>
      <c r="I149" s="193"/>
      <c r="J149" s="36"/>
      <c r="K149" s="36"/>
      <c r="L149" s="39"/>
      <c r="M149" s="194"/>
      <c r="N149" s="195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186</v>
      </c>
      <c r="AU149" s="17" t="s">
        <v>81</v>
      </c>
    </row>
    <row r="150" spans="1:65" s="2" customFormat="1" ht="360.75">
      <c r="A150" s="34"/>
      <c r="B150" s="35"/>
      <c r="C150" s="36"/>
      <c r="D150" s="191" t="s">
        <v>188</v>
      </c>
      <c r="E150" s="36"/>
      <c r="F150" s="196" t="s">
        <v>303</v>
      </c>
      <c r="G150" s="36"/>
      <c r="H150" s="36"/>
      <c r="I150" s="193"/>
      <c r="J150" s="36"/>
      <c r="K150" s="36"/>
      <c r="L150" s="39"/>
      <c r="M150" s="194"/>
      <c r="N150" s="195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188</v>
      </c>
      <c r="AU150" s="17" t="s">
        <v>81</v>
      </c>
    </row>
    <row r="151" spans="1:65" s="13" customFormat="1" ht="11.25">
      <c r="B151" s="197"/>
      <c r="C151" s="198"/>
      <c r="D151" s="191" t="s">
        <v>214</v>
      </c>
      <c r="E151" s="199" t="s">
        <v>19</v>
      </c>
      <c r="F151" s="200" t="s">
        <v>1365</v>
      </c>
      <c r="G151" s="198"/>
      <c r="H151" s="201">
        <v>5.6</v>
      </c>
      <c r="I151" s="202"/>
      <c r="J151" s="198"/>
      <c r="K151" s="198"/>
      <c r="L151" s="203"/>
      <c r="M151" s="204"/>
      <c r="N151" s="205"/>
      <c r="O151" s="205"/>
      <c r="P151" s="205"/>
      <c r="Q151" s="205"/>
      <c r="R151" s="205"/>
      <c r="S151" s="205"/>
      <c r="T151" s="206"/>
      <c r="AT151" s="207" t="s">
        <v>214</v>
      </c>
      <c r="AU151" s="207" t="s">
        <v>81</v>
      </c>
      <c r="AV151" s="13" t="s">
        <v>81</v>
      </c>
      <c r="AW151" s="13" t="s">
        <v>34</v>
      </c>
      <c r="AX151" s="13" t="s">
        <v>72</v>
      </c>
      <c r="AY151" s="207" t="s">
        <v>177</v>
      </c>
    </row>
    <row r="152" spans="1:65" s="14" customFormat="1" ht="11.25">
      <c r="B152" s="208"/>
      <c r="C152" s="209"/>
      <c r="D152" s="191" t="s">
        <v>214</v>
      </c>
      <c r="E152" s="210" t="s">
        <v>19</v>
      </c>
      <c r="F152" s="211" t="s">
        <v>217</v>
      </c>
      <c r="G152" s="209"/>
      <c r="H152" s="212">
        <v>5.6</v>
      </c>
      <c r="I152" s="213"/>
      <c r="J152" s="209"/>
      <c r="K152" s="209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214</v>
      </c>
      <c r="AU152" s="218" t="s">
        <v>81</v>
      </c>
      <c r="AV152" s="14" t="s">
        <v>184</v>
      </c>
      <c r="AW152" s="14" t="s">
        <v>34</v>
      </c>
      <c r="AX152" s="14" t="s">
        <v>79</v>
      </c>
      <c r="AY152" s="218" t="s">
        <v>177</v>
      </c>
    </row>
    <row r="153" spans="1:65" s="2" customFormat="1" ht="14.45" customHeight="1">
      <c r="A153" s="34"/>
      <c r="B153" s="35"/>
      <c r="C153" s="178" t="s">
        <v>8</v>
      </c>
      <c r="D153" s="178" t="s">
        <v>179</v>
      </c>
      <c r="E153" s="179" t="s">
        <v>307</v>
      </c>
      <c r="F153" s="180" t="s">
        <v>308</v>
      </c>
      <c r="G153" s="181" t="s">
        <v>182</v>
      </c>
      <c r="H153" s="182">
        <v>5.6</v>
      </c>
      <c r="I153" s="183"/>
      <c r="J153" s="184">
        <f>ROUND(I153*H153,2)</f>
        <v>0</v>
      </c>
      <c r="K153" s="180" t="s">
        <v>183</v>
      </c>
      <c r="L153" s="39"/>
      <c r="M153" s="185" t="s">
        <v>19</v>
      </c>
      <c r="N153" s="186" t="s">
        <v>43</v>
      </c>
      <c r="O153" s="64"/>
      <c r="P153" s="187">
        <f>O153*H153</f>
        <v>0</v>
      </c>
      <c r="Q153" s="187">
        <v>1.5E-5</v>
      </c>
      <c r="R153" s="187">
        <f>Q153*H153</f>
        <v>8.3999999999999995E-5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184</v>
      </c>
      <c r="AT153" s="189" t="s">
        <v>179</v>
      </c>
      <c r="AU153" s="189" t="s">
        <v>81</v>
      </c>
      <c r="AY153" s="17" t="s">
        <v>177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17" t="s">
        <v>79</v>
      </c>
      <c r="BK153" s="190">
        <f>ROUND(I153*H153,2)</f>
        <v>0</v>
      </c>
      <c r="BL153" s="17" t="s">
        <v>184</v>
      </c>
      <c r="BM153" s="189" t="s">
        <v>1366</v>
      </c>
    </row>
    <row r="154" spans="1:65" s="2" customFormat="1" ht="11.25">
      <c r="A154" s="34"/>
      <c r="B154" s="35"/>
      <c r="C154" s="36"/>
      <c r="D154" s="191" t="s">
        <v>186</v>
      </c>
      <c r="E154" s="36"/>
      <c r="F154" s="192" t="s">
        <v>310</v>
      </c>
      <c r="G154" s="36"/>
      <c r="H154" s="36"/>
      <c r="I154" s="193"/>
      <c r="J154" s="36"/>
      <c r="K154" s="36"/>
      <c r="L154" s="39"/>
      <c r="M154" s="194"/>
      <c r="N154" s="195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186</v>
      </c>
      <c r="AU154" s="17" t="s">
        <v>81</v>
      </c>
    </row>
    <row r="155" spans="1:65" s="2" customFormat="1" ht="360.75">
      <c r="A155" s="34"/>
      <c r="B155" s="35"/>
      <c r="C155" s="36"/>
      <c r="D155" s="191" t="s">
        <v>188</v>
      </c>
      <c r="E155" s="36"/>
      <c r="F155" s="196" t="s">
        <v>303</v>
      </c>
      <c r="G155" s="36"/>
      <c r="H155" s="36"/>
      <c r="I155" s="193"/>
      <c r="J155" s="36"/>
      <c r="K155" s="36"/>
      <c r="L155" s="39"/>
      <c r="M155" s="194"/>
      <c r="N155" s="195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188</v>
      </c>
      <c r="AU155" s="17" t="s">
        <v>81</v>
      </c>
    </row>
    <row r="156" spans="1:65" s="2" customFormat="1" ht="14.45" customHeight="1">
      <c r="A156" s="34"/>
      <c r="B156" s="35"/>
      <c r="C156" s="178" t="s">
        <v>281</v>
      </c>
      <c r="D156" s="178" t="s">
        <v>179</v>
      </c>
      <c r="E156" s="179" t="s">
        <v>319</v>
      </c>
      <c r="F156" s="180" t="s">
        <v>320</v>
      </c>
      <c r="G156" s="181" t="s">
        <v>257</v>
      </c>
      <c r="H156" s="182">
        <v>0.156</v>
      </c>
      <c r="I156" s="183"/>
      <c r="J156" s="184">
        <f>ROUND(I156*H156,2)</f>
        <v>0</v>
      </c>
      <c r="K156" s="180" t="s">
        <v>183</v>
      </c>
      <c r="L156" s="39"/>
      <c r="M156" s="185" t="s">
        <v>19</v>
      </c>
      <c r="N156" s="186" t="s">
        <v>43</v>
      </c>
      <c r="O156" s="64"/>
      <c r="P156" s="187">
        <f>O156*H156</f>
        <v>0</v>
      </c>
      <c r="Q156" s="187">
        <v>1.1127737420999999</v>
      </c>
      <c r="R156" s="187">
        <f>Q156*H156</f>
        <v>0.1735927037676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184</v>
      </c>
      <c r="AT156" s="189" t="s">
        <v>179</v>
      </c>
      <c r="AU156" s="189" t="s">
        <v>81</v>
      </c>
      <c r="AY156" s="17" t="s">
        <v>177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7" t="s">
        <v>79</v>
      </c>
      <c r="BK156" s="190">
        <f>ROUND(I156*H156,2)</f>
        <v>0</v>
      </c>
      <c r="BL156" s="17" t="s">
        <v>184</v>
      </c>
      <c r="BM156" s="189" t="s">
        <v>1367</v>
      </c>
    </row>
    <row r="157" spans="1:65" s="2" customFormat="1" ht="19.5">
      <c r="A157" s="34"/>
      <c r="B157" s="35"/>
      <c r="C157" s="36"/>
      <c r="D157" s="191" t="s">
        <v>186</v>
      </c>
      <c r="E157" s="36"/>
      <c r="F157" s="192" t="s">
        <v>322</v>
      </c>
      <c r="G157" s="36"/>
      <c r="H157" s="36"/>
      <c r="I157" s="193"/>
      <c r="J157" s="36"/>
      <c r="K157" s="36"/>
      <c r="L157" s="39"/>
      <c r="M157" s="194"/>
      <c r="N157" s="195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186</v>
      </c>
      <c r="AU157" s="17" t="s">
        <v>81</v>
      </c>
    </row>
    <row r="158" spans="1:65" s="2" customFormat="1" ht="175.5">
      <c r="A158" s="34"/>
      <c r="B158" s="35"/>
      <c r="C158" s="36"/>
      <c r="D158" s="191" t="s">
        <v>188</v>
      </c>
      <c r="E158" s="36"/>
      <c r="F158" s="196" t="s">
        <v>316</v>
      </c>
      <c r="G158" s="36"/>
      <c r="H158" s="36"/>
      <c r="I158" s="193"/>
      <c r="J158" s="36"/>
      <c r="K158" s="36"/>
      <c r="L158" s="39"/>
      <c r="M158" s="194"/>
      <c r="N158" s="195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188</v>
      </c>
      <c r="AU158" s="17" t="s">
        <v>81</v>
      </c>
    </row>
    <row r="159" spans="1:65" s="2" customFormat="1" ht="19.5">
      <c r="A159" s="34"/>
      <c r="B159" s="35"/>
      <c r="C159" s="36"/>
      <c r="D159" s="191" t="s">
        <v>205</v>
      </c>
      <c r="E159" s="36"/>
      <c r="F159" s="196" t="s">
        <v>323</v>
      </c>
      <c r="G159" s="36"/>
      <c r="H159" s="36"/>
      <c r="I159" s="193"/>
      <c r="J159" s="36"/>
      <c r="K159" s="36"/>
      <c r="L159" s="39"/>
      <c r="M159" s="194"/>
      <c r="N159" s="195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205</v>
      </c>
      <c r="AU159" s="17" t="s">
        <v>81</v>
      </c>
    </row>
    <row r="160" spans="1:65" s="13" customFormat="1" ht="11.25">
      <c r="B160" s="197"/>
      <c r="C160" s="198"/>
      <c r="D160" s="191" t="s">
        <v>214</v>
      </c>
      <c r="E160" s="199" t="s">
        <v>19</v>
      </c>
      <c r="F160" s="200" t="s">
        <v>1368</v>
      </c>
      <c r="G160" s="198"/>
      <c r="H160" s="201">
        <v>0.156</v>
      </c>
      <c r="I160" s="202"/>
      <c r="J160" s="198"/>
      <c r="K160" s="198"/>
      <c r="L160" s="203"/>
      <c r="M160" s="204"/>
      <c r="N160" s="205"/>
      <c r="O160" s="205"/>
      <c r="P160" s="205"/>
      <c r="Q160" s="205"/>
      <c r="R160" s="205"/>
      <c r="S160" s="205"/>
      <c r="T160" s="206"/>
      <c r="AT160" s="207" t="s">
        <v>214</v>
      </c>
      <c r="AU160" s="207" t="s">
        <v>81</v>
      </c>
      <c r="AV160" s="13" t="s">
        <v>81</v>
      </c>
      <c r="AW160" s="13" t="s">
        <v>34</v>
      </c>
      <c r="AX160" s="13" t="s">
        <v>72</v>
      </c>
      <c r="AY160" s="207" t="s">
        <v>177</v>
      </c>
    </row>
    <row r="161" spans="1:65" s="14" customFormat="1" ht="11.25">
      <c r="B161" s="208"/>
      <c r="C161" s="209"/>
      <c r="D161" s="191" t="s">
        <v>214</v>
      </c>
      <c r="E161" s="210" t="s">
        <v>19</v>
      </c>
      <c r="F161" s="211" t="s">
        <v>217</v>
      </c>
      <c r="G161" s="209"/>
      <c r="H161" s="212">
        <v>0.156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214</v>
      </c>
      <c r="AU161" s="218" t="s">
        <v>81</v>
      </c>
      <c r="AV161" s="14" t="s">
        <v>184</v>
      </c>
      <c r="AW161" s="14" t="s">
        <v>34</v>
      </c>
      <c r="AX161" s="14" t="s">
        <v>79</v>
      </c>
      <c r="AY161" s="218" t="s">
        <v>177</v>
      </c>
    </row>
    <row r="162" spans="1:65" s="2" customFormat="1" ht="24.2" customHeight="1">
      <c r="A162" s="34"/>
      <c r="B162" s="35"/>
      <c r="C162" s="178" t="s">
        <v>289</v>
      </c>
      <c r="D162" s="178" t="s">
        <v>179</v>
      </c>
      <c r="E162" s="179" t="s">
        <v>326</v>
      </c>
      <c r="F162" s="180" t="s">
        <v>327</v>
      </c>
      <c r="G162" s="181" t="s">
        <v>201</v>
      </c>
      <c r="H162" s="182">
        <v>60</v>
      </c>
      <c r="I162" s="183"/>
      <c r="J162" s="184">
        <f>ROUND(I162*H162,2)</f>
        <v>0</v>
      </c>
      <c r="K162" s="180" t="s">
        <v>183</v>
      </c>
      <c r="L162" s="39"/>
      <c r="M162" s="185" t="s">
        <v>19</v>
      </c>
      <c r="N162" s="186" t="s">
        <v>43</v>
      </c>
      <c r="O162" s="64"/>
      <c r="P162" s="187">
        <f>O162*H162</f>
        <v>0</v>
      </c>
      <c r="Q162" s="187">
        <v>2.459E-5</v>
      </c>
      <c r="R162" s="187">
        <f>Q162*H162</f>
        <v>1.4754E-3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184</v>
      </c>
      <c r="AT162" s="189" t="s">
        <v>179</v>
      </c>
      <c r="AU162" s="189" t="s">
        <v>81</v>
      </c>
      <c r="AY162" s="17" t="s">
        <v>177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7" t="s">
        <v>79</v>
      </c>
      <c r="BK162" s="190">
        <f>ROUND(I162*H162,2)</f>
        <v>0</v>
      </c>
      <c r="BL162" s="17" t="s">
        <v>184</v>
      </c>
      <c r="BM162" s="189" t="s">
        <v>1369</v>
      </c>
    </row>
    <row r="163" spans="1:65" s="2" customFormat="1" ht="19.5">
      <c r="A163" s="34"/>
      <c r="B163" s="35"/>
      <c r="C163" s="36"/>
      <c r="D163" s="191" t="s">
        <v>186</v>
      </c>
      <c r="E163" s="36"/>
      <c r="F163" s="192" t="s">
        <v>329</v>
      </c>
      <c r="G163" s="36"/>
      <c r="H163" s="36"/>
      <c r="I163" s="193"/>
      <c r="J163" s="36"/>
      <c r="K163" s="36"/>
      <c r="L163" s="39"/>
      <c r="M163" s="194"/>
      <c r="N163" s="19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186</v>
      </c>
      <c r="AU163" s="17" t="s">
        <v>81</v>
      </c>
    </row>
    <row r="164" spans="1:65" s="2" customFormat="1" ht="117">
      <c r="A164" s="34"/>
      <c r="B164" s="35"/>
      <c r="C164" s="36"/>
      <c r="D164" s="191" t="s">
        <v>188</v>
      </c>
      <c r="E164" s="36"/>
      <c r="F164" s="196" t="s">
        <v>330</v>
      </c>
      <c r="G164" s="36"/>
      <c r="H164" s="36"/>
      <c r="I164" s="193"/>
      <c r="J164" s="36"/>
      <c r="K164" s="36"/>
      <c r="L164" s="39"/>
      <c r="M164" s="194"/>
      <c r="N164" s="195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188</v>
      </c>
      <c r="AU164" s="17" t="s">
        <v>81</v>
      </c>
    </row>
    <row r="165" spans="1:65" s="2" customFormat="1" ht="29.25">
      <c r="A165" s="34"/>
      <c r="B165" s="35"/>
      <c r="C165" s="36"/>
      <c r="D165" s="191" t="s">
        <v>205</v>
      </c>
      <c r="E165" s="36"/>
      <c r="F165" s="196" t="s">
        <v>1370</v>
      </c>
      <c r="G165" s="36"/>
      <c r="H165" s="36"/>
      <c r="I165" s="193"/>
      <c r="J165" s="36"/>
      <c r="K165" s="36"/>
      <c r="L165" s="39"/>
      <c r="M165" s="194"/>
      <c r="N165" s="195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205</v>
      </c>
      <c r="AU165" s="17" t="s">
        <v>81</v>
      </c>
    </row>
    <row r="166" spans="1:65" s="13" customFormat="1" ht="11.25">
      <c r="B166" s="197"/>
      <c r="C166" s="198"/>
      <c r="D166" s="191" t="s">
        <v>214</v>
      </c>
      <c r="E166" s="199" t="s">
        <v>19</v>
      </c>
      <c r="F166" s="200" t="s">
        <v>1371</v>
      </c>
      <c r="G166" s="198"/>
      <c r="H166" s="201">
        <v>60</v>
      </c>
      <c r="I166" s="202"/>
      <c r="J166" s="198"/>
      <c r="K166" s="198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214</v>
      </c>
      <c r="AU166" s="207" t="s">
        <v>81</v>
      </c>
      <c r="AV166" s="13" t="s">
        <v>81</v>
      </c>
      <c r="AW166" s="13" t="s">
        <v>34</v>
      </c>
      <c r="AX166" s="13" t="s">
        <v>72</v>
      </c>
      <c r="AY166" s="207" t="s">
        <v>177</v>
      </c>
    </row>
    <row r="167" spans="1:65" s="14" customFormat="1" ht="11.25">
      <c r="B167" s="208"/>
      <c r="C167" s="209"/>
      <c r="D167" s="191" t="s">
        <v>214</v>
      </c>
      <c r="E167" s="210" t="s">
        <v>19</v>
      </c>
      <c r="F167" s="211" t="s">
        <v>217</v>
      </c>
      <c r="G167" s="209"/>
      <c r="H167" s="212">
        <v>60</v>
      </c>
      <c r="I167" s="213"/>
      <c r="J167" s="209"/>
      <c r="K167" s="209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214</v>
      </c>
      <c r="AU167" s="218" t="s">
        <v>81</v>
      </c>
      <c r="AV167" s="14" t="s">
        <v>184</v>
      </c>
      <c r="AW167" s="14" t="s">
        <v>34</v>
      </c>
      <c r="AX167" s="14" t="s">
        <v>79</v>
      </c>
      <c r="AY167" s="218" t="s">
        <v>177</v>
      </c>
    </row>
    <row r="168" spans="1:65" s="2" customFormat="1" ht="14.45" customHeight="1">
      <c r="A168" s="34"/>
      <c r="B168" s="35"/>
      <c r="C168" s="219" t="s">
        <v>298</v>
      </c>
      <c r="D168" s="219" t="s">
        <v>335</v>
      </c>
      <c r="E168" s="220" t="s">
        <v>336</v>
      </c>
      <c r="F168" s="221" t="s">
        <v>337</v>
      </c>
      <c r="G168" s="222" t="s">
        <v>201</v>
      </c>
      <c r="H168" s="223">
        <v>60</v>
      </c>
      <c r="I168" s="224"/>
      <c r="J168" s="225">
        <f>ROUND(I168*H168,2)</f>
        <v>0</v>
      </c>
      <c r="K168" s="221" t="s">
        <v>183</v>
      </c>
      <c r="L168" s="226"/>
      <c r="M168" s="227" t="s">
        <v>19</v>
      </c>
      <c r="N168" s="228" t="s">
        <v>43</v>
      </c>
      <c r="O168" s="64"/>
      <c r="P168" s="187">
        <f>O168*H168</f>
        <v>0</v>
      </c>
      <c r="Q168" s="187">
        <v>4.0000000000000003E-5</v>
      </c>
      <c r="R168" s="187">
        <f>Q168*H168</f>
        <v>2.4000000000000002E-3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229</v>
      </c>
      <c r="AT168" s="189" t="s">
        <v>335</v>
      </c>
      <c r="AU168" s="189" t="s">
        <v>81</v>
      </c>
      <c r="AY168" s="17" t="s">
        <v>177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79</v>
      </c>
      <c r="BK168" s="190">
        <f>ROUND(I168*H168,2)</f>
        <v>0</v>
      </c>
      <c r="BL168" s="17" t="s">
        <v>184</v>
      </c>
      <c r="BM168" s="189" t="s">
        <v>1372</v>
      </c>
    </row>
    <row r="169" spans="1:65" s="2" customFormat="1" ht="11.25">
      <c r="A169" s="34"/>
      <c r="B169" s="35"/>
      <c r="C169" s="36"/>
      <c r="D169" s="191" t="s">
        <v>186</v>
      </c>
      <c r="E169" s="36"/>
      <c r="F169" s="192" t="s">
        <v>337</v>
      </c>
      <c r="G169" s="36"/>
      <c r="H169" s="36"/>
      <c r="I169" s="193"/>
      <c r="J169" s="36"/>
      <c r="K169" s="36"/>
      <c r="L169" s="39"/>
      <c r="M169" s="194"/>
      <c r="N169" s="195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186</v>
      </c>
      <c r="AU169" s="17" t="s">
        <v>81</v>
      </c>
    </row>
    <row r="170" spans="1:65" s="12" customFormat="1" ht="22.9" customHeight="1">
      <c r="B170" s="162"/>
      <c r="C170" s="163"/>
      <c r="D170" s="164" t="s">
        <v>71</v>
      </c>
      <c r="E170" s="176" t="s">
        <v>184</v>
      </c>
      <c r="F170" s="176" t="s">
        <v>339</v>
      </c>
      <c r="G170" s="163"/>
      <c r="H170" s="163"/>
      <c r="I170" s="166"/>
      <c r="J170" s="177">
        <f>BK170</f>
        <v>0</v>
      </c>
      <c r="K170" s="163"/>
      <c r="L170" s="168"/>
      <c r="M170" s="169"/>
      <c r="N170" s="170"/>
      <c r="O170" s="170"/>
      <c r="P170" s="171">
        <f>SUM(P171:P222)</f>
        <v>0</v>
      </c>
      <c r="Q170" s="170"/>
      <c r="R170" s="171">
        <f>SUM(R171:R222)</f>
        <v>263.26903802399994</v>
      </c>
      <c r="S170" s="170"/>
      <c r="T170" s="172">
        <f>SUM(T171:T222)</f>
        <v>69.861599999999996</v>
      </c>
      <c r="AR170" s="173" t="s">
        <v>79</v>
      </c>
      <c r="AT170" s="174" t="s">
        <v>71</v>
      </c>
      <c r="AU170" s="174" t="s">
        <v>79</v>
      </c>
      <c r="AY170" s="173" t="s">
        <v>177</v>
      </c>
      <c r="BK170" s="175">
        <f>SUM(BK171:BK222)</f>
        <v>0</v>
      </c>
    </row>
    <row r="171" spans="1:65" s="2" customFormat="1" ht="24.2" customHeight="1">
      <c r="A171" s="34"/>
      <c r="B171" s="35"/>
      <c r="C171" s="178" t="s">
        <v>306</v>
      </c>
      <c r="D171" s="178" t="s">
        <v>179</v>
      </c>
      <c r="E171" s="179" t="s">
        <v>341</v>
      </c>
      <c r="F171" s="180" t="s">
        <v>342</v>
      </c>
      <c r="G171" s="181" t="s">
        <v>210</v>
      </c>
      <c r="H171" s="182">
        <v>27.9</v>
      </c>
      <c r="I171" s="183"/>
      <c r="J171" s="184">
        <f>ROUND(I171*H171,2)</f>
        <v>0</v>
      </c>
      <c r="K171" s="180" t="s">
        <v>183</v>
      </c>
      <c r="L171" s="39"/>
      <c r="M171" s="185" t="s">
        <v>19</v>
      </c>
      <c r="N171" s="186" t="s">
        <v>43</v>
      </c>
      <c r="O171" s="64"/>
      <c r="P171" s="187">
        <f>O171*H171</f>
        <v>0</v>
      </c>
      <c r="Q171" s="187">
        <v>0</v>
      </c>
      <c r="R171" s="187">
        <f>Q171*H171</f>
        <v>0</v>
      </c>
      <c r="S171" s="187">
        <v>1.8</v>
      </c>
      <c r="T171" s="188">
        <f>S171*H171</f>
        <v>50.22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184</v>
      </c>
      <c r="AT171" s="189" t="s">
        <v>179</v>
      </c>
      <c r="AU171" s="189" t="s">
        <v>81</v>
      </c>
      <c r="AY171" s="17" t="s">
        <v>177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17" t="s">
        <v>79</v>
      </c>
      <c r="BK171" s="190">
        <f>ROUND(I171*H171,2)</f>
        <v>0</v>
      </c>
      <c r="BL171" s="17" t="s">
        <v>184</v>
      </c>
      <c r="BM171" s="189" t="s">
        <v>1373</v>
      </c>
    </row>
    <row r="172" spans="1:65" s="2" customFormat="1" ht="29.25">
      <c r="A172" s="34"/>
      <c r="B172" s="35"/>
      <c r="C172" s="36"/>
      <c r="D172" s="191" t="s">
        <v>186</v>
      </c>
      <c r="E172" s="36"/>
      <c r="F172" s="192" t="s">
        <v>344</v>
      </c>
      <c r="G172" s="36"/>
      <c r="H172" s="36"/>
      <c r="I172" s="193"/>
      <c r="J172" s="36"/>
      <c r="K172" s="36"/>
      <c r="L172" s="39"/>
      <c r="M172" s="194"/>
      <c r="N172" s="195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186</v>
      </c>
      <c r="AU172" s="17" t="s">
        <v>81</v>
      </c>
    </row>
    <row r="173" spans="1:65" s="2" customFormat="1" ht="409.5">
      <c r="A173" s="34"/>
      <c r="B173" s="35"/>
      <c r="C173" s="36"/>
      <c r="D173" s="191" t="s">
        <v>188</v>
      </c>
      <c r="E173" s="36"/>
      <c r="F173" s="196" t="s">
        <v>345</v>
      </c>
      <c r="G173" s="36"/>
      <c r="H173" s="36"/>
      <c r="I173" s="193"/>
      <c r="J173" s="36"/>
      <c r="K173" s="36"/>
      <c r="L173" s="39"/>
      <c r="M173" s="194"/>
      <c r="N173" s="195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188</v>
      </c>
      <c r="AU173" s="17" t="s">
        <v>81</v>
      </c>
    </row>
    <row r="174" spans="1:65" s="2" customFormat="1" ht="19.5">
      <c r="A174" s="34"/>
      <c r="B174" s="35"/>
      <c r="C174" s="36"/>
      <c r="D174" s="191" t="s">
        <v>205</v>
      </c>
      <c r="E174" s="36"/>
      <c r="F174" s="196" t="s">
        <v>346</v>
      </c>
      <c r="G174" s="36"/>
      <c r="H174" s="36"/>
      <c r="I174" s="193"/>
      <c r="J174" s="36"/>
      <c r="K174" s="36"/>
      <c r="L174" s="39"/>
      <c r="M174" s="194"/>
      <c r="N174" s="195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205</v>
      </c>
      <c r="AU174" s="17" t="s">
        <v>81</v>
      </c>
    </row>
    <row r="175" spans="1:65" s="13" customFormat="1" ht="22.5">
      <c r="B175" s="197"/>
      <c r="C175" s="198"/>
      <c r="D175" s="191" t="s">
        <v>214</v>
      </c>
      <c r="E175" s="199" t="s">
        <v>19</v>
      </c>
      <c r="F175" s="200" t="s">
        <v>1374</v>
      </c>
      <c r="G175" s="198"/>
      <c r="H175" s="201">
        <v>27.9</v>
      </c>
      <c r="I175" s="202"/>
      <c r="J175" s="198"/>
      <c r="K175" s="198"/>
      <c r="L175" s="203"/>
      <c r="M175" s="204"/>
      <c r="N175" s="205"/>
      <c r="O175" s="205"/>
      <c r="P175" s="205"/>
      <c r="Q175" s="205"/>
      <c r="R175" s="205"/>
      <c r="S175" s="205"/>
      <c r="T175" s="206"/>
      <c r="AT175" s="207" t="s">
        <v>214</v>
      </c>
      <c r="AU175" s="207" t="s">
        <v>81</v>
      </c>
      <c r="AV175" s="13" t="s">
        <v>81</v>
      </c>
      <c r="AW175" s="13" t="s">
        <v>34</v>
      </c>
      <c r="AX175" s="13" t="s">
        <v>72</v>
      </c>
      <c r="AY175" s="207" t="s">
        <v>177</v>
      </c>
    </row>
    <row r="176" spans="1:65" s="14" customFormat="1" ht="11.25">
      <c r="B176" s="208"/>
      <c r="C176" s="209"/>
      <c r="D176" s="191" t="s">
        <v>214</v>
      </c>
      <c r="E176" s="210" t="s">
        <v>19</v>
      </c>
      <c r="F176" s="211" t="s">
        <v>217</v>
      </c>
      <c r="G176" s="209"/>
      <c r="H176" s="212">
        <v>27.9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214</v>
      </c>
      <c r="AU176" s="218" t="s">
        <v>81</v>
      </c>
      <c r="AV176" s="14" t="s">
        <v>184</v>
      </c>
      <c r="AW176" s="14" t="s">
        <v>34</v>
      </c>
      <c r="AX176" s="14" t="s">
        <v>79</v>
      </c>
      <c r="AY176" s="218" t="s">
        <v>177</v>
      </c>
    </row>
    <row r="177" spans="1:65" s="2" customFormat="1" ht="24.2" customHeight="1">
      <c r="A177" s="34"/>
      <c r="B177" s="35"/>
      <c r="C177" s="178" t="s">
        <v>311</v>
      </c>
      <c r="D177" s="178" t="s">
        <v>179</v>
      </c>
      <c r="E177" s="179" t="s">
        <v>349</v>
      </c>
      <c r="F177" s="180" t="s">
        <v>350</v>
      </c>
      <c r="G177" s="181" t="s">
        <v>210</v>
      </c>
      <c r="H177" s="182">
        <v>27.9</v>
      </c>
      <c r="I177" s="183"/>
      <c r="J177" s="184">
        <f>ROUND(I177*H177,2)</f>
        <v>0</v>
      </c>
      <c r="K177" s="180" t="s">
        <v>183</v>
      </c>
      <c r="L177" s="39"/>
      <c r="M177" s="185" t="s">
        <v>19</v>
      </c>
      <c r="N177" s="186" t="s">
        <v>43</v>
      </c>
      <c r="O177" s="64"/>
      <c r="P177" s="187">
        <f>O177*H177</f>
        <v>0</v>
      </c>
      <c r="Q177" s="187">
        <v>0.4</v>
      </c>
      <c r="R177" s="187">
        <f>Q177*H177</f>
        <v>11.16</v>
      </c>
      <c r="S177" s="187">
        <v>0</v>
      </c>
      <c r="T177" s="18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184</v>
      </c>
      <c r="AT177" s="189" t="s">
        <v>179</v>
      </c>
      <c r="AU177" s="189" t="s">
        <v>81</v>
      </c>
      <c r="AY177" s="17" t="s">
        <v>177</v>
      </c>
      <c r="BE177" s="190">
        <f>IF(N177="základní",J177,0)</f>
        <v>0</v>
      </c>
      <c r="BF177" s="190">
        <f>IF(N177="snížená",J177,0)</f>
        <v>0</v>
      </c>
      <c r="BG177" s="190">
        <f>IF(N177="zákl. přenesená",J177,0)</f>
        <v>0</v>
      </c>
      <c r="BH177" s="190">
        <f>IF(N177="sníž. přenesená",J177,0)</f>
        <v>0</v>
      </c>
      <c r="BI177" s="190">
        <f>IF(N177="nulová",J177,0)</f>
        <v>0</v>
      </c>
      <c r="BJ177" s="17" t="s">
        <v>79</v>
      </c>
      <c r="BK177" s="190">
        <f>ROUND(I177*H177,2)</f>
        <v>0</v>
      </c>
      <c r="BL177" s="17" t="s">
        <v>184</v>
      </c>
      <c r="BM177" s="189" t="s">
        <v>1375</v>
      </c>
    </row>
    <row r="178" spans="1:65" s="2" customFormat="1" ht="29.25">
      <c r="A178" s="34"/>
      <c r="B178" s="35"/>
      <c r="C178" s="36"/>
      <c r="D178" s="191" t="s">
        <v>186</v>
      </c>
      <c r="E178" s="36"/>
      <c r="F178" s="192" t="s">
        <v>352</v>
      </c>
      <c r="G178" s="36"/>
      <c r="H178" s="36"/>
      <c r="I178" s="193"/>
      <c r="J178" s="36"/>
      <c r="K178" s="36"/>
      <c r="L178" s="39"/>
      <c r="M178" s="194"/>
      <c r="N178" s="195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186</v>
      </c>
      <c r="AU178" s="17" t="s">
        <v>81</v>
      </c>
    </row>
    <row r="179" spans="1:65" s="2" customFormat="1" ht="156">
      <c r="A179" s="34"/>
      <c r="B179" s="35"/>
      <c r="C179" s="36"/>
      <c r="D179" s="191" t="s">
        <v>188</v>
      </c>
      <c r="E179" s="36"/>
      <c r="F179" s="196" t="s">
        <v>353</v>
      </c>
      <c r="G179" s="36"/>
      <c r="H179" s="36"/>
      <c r="I179" s="193"/>
      <c r="J179" s="36"/>
      <c r="K179" s="36"/>
      <c r="L179" s="39"/>
      <c r="M179" s="194"/>
      <c r="N179" s="195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188</v>
      </c>
      <c r="AU179" s="17" t="s">
        <v>81</v>
      </c>
    </row>
    <row r="180" spans="1:65" s="2" customFormat="1" ht="24.2" customHeight="1">
      <c r="A180" s="34"/>
      <c r="B180" s="35"/>
      <c r="C180" s="178" t="s">
        <v>7</v>
      </c>
      <c r="D180" s="178" t="s">
        <v>179</v>
      </c>
      <c r="E180" s="179" t="s">
        <v>355</v>
      </c>
      <c r="F180" s="180" t="s">
        <v>356</v>
      </c>
      <c r="G180" s="181" t="s">
        <v>210</v>
      </c>
      <c r="H180" s="182">
        <v>27.9</v>
      </c>
      <c r="I180" s="183"/>
      <c r="J180" s="184">
        <f>ROUND(I180*H180,2)</f>
        <v>0</v>
      </c>
      <c r="K180" s="180" t="s">
        <v>183</v>
      </c>
      <c r="L180" s="39"/>
      <c r="M180" s="185" t="s">
        <v>19</v>
      </c>
      <c r="N180" s="186" t="s">
        <v>43</v>
      </c>
      <c r="O180" s="64"/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9" t="s">
        <v>184</v>
      </c>
      <c r="AT180" s="189" t="s">
        <v>179</v>
      </c>
      <c r="AU180" s="189" t="s">
        <v>81</v>
      </c>
      <c r="AY180" s="17" t="s">
        <v>177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7" t="s">
        <v>79</v>
      </c>
      <c r="BK180" s="190">
        <f>ROUND(I180*H180,2)</f>
        <v>0</v>
      </c>
      <c r="BL180" s="17" t="s">
        <v>184</v>
      </c>
      <c r="BM180" s="189" t="s">
        <v>1376</v>
      </c>
    </row>
    <row r="181" spans="1:65" s="2" customFormat="1" ht="29.25">
      <c r="A181" s="34"/>
      <c r="B181" s="35"/>
      <c r="C181" s="36"/>
      <c r="D181" s="191" t="s">
        <v>186</v>
      </c>
      <c r="E181" s="36"/>
      <c r="F181" s="192" t="s">
        <v>358</v>
      </c>
      <c r="G181" s="36"/>
      <c r="H181" s="36"/>
      <c r="I181" s="193"/>
      <c r="J181" s="36"/>
      <c r="K181" s="36"/>
      <c r="L181" s="39"/>
      <c r="M181" s="194"/>
      <c r="N181" s="195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186</v>
      </c>
      <c r="AU181" s="17" t="s">
        <v>81</v>
      </c>
    </row>
    <row r="182" spans="1:65" s="2" customFormat="1" ht="146.25">
      <c r="A182" s="34"/>
      <c r="B182" s="35"/>
      <c r="C182" s="36"/>
      <c r="D182" s="191" t="s">
        <v>188</v>
      </c>
      <c r="E182" s="36"/>
      <c r="F182" s="196" t="s">
        <v>359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188</v>
      </c>
      <c r="AU182" s="17" t="s">
        <v>81</v>
      </c>
    </row>
    <row r="183" spans="1:65" s="2" customFormat="1" ht="24.2" customHeight="1">
      <c r="A183" s="34"/>
      <c r="B183" s="35"/>
      <c r="C183" s="178" t="s">
        <v>325</v>
      </c>
      <c r="D183" s="178" t="s">
        <v>179</v>
      </c>
      <c r="E183" s="179" t="s">
        <v>361</v>
      </c>
      <c r="F183" s="180" t="s">
        <v>362</v>
      </c>
      <c r="G183" s="181" t="s">
        <v>210</v>
      </c>
      <c r="H183" s="182">
        <v>27.9</v>
      </c>
      <c r="I183" s="183"/>
      <c r="J183" s="184">
        <f>ROUND(I183*H183,2)</f>
        <v>0</v>
      </c>
      <c r="K183" s="180" t="s">
        <v>183</v>
      </c>
      <c r="L183" s="39"/>
      <c r="M183" s="185" t="s">
        <v>19</v>
      </c>
      <c r="N183" s="186" t="s">
        <v>43</v>
      </c>
      <c r="O183" s="64"/>
      <c r="P183" s="187">
        <f>O183*H183</f>
        <v>0</v>
      </c>
      <c r="Q183" s="187">
        <v>0</v>
      </c>
      <c r="R183" s="187">
        <f>Q183*H183</f>
        <v>0</v>
      </c>
      <c r="S183" s="187">
        <v>0</v>
      </c>
      <c r="T183" s="18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184</v>
      </c>
      <c r="AT183" s="189" t="s">
        <v>179</v>
      </c>
      <c r="AU183" s="189" t="s">
        <v>81</v>
      </c>
      <c r="AY183" s="17" t="s">
        <v>177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17" t="s">
        <v>79</v>
      </c>
      <c r="BK183" s="190">
        <f>ROUND(I183*H183,2)</f>
        <v>0</v>
      </c>
      <c r="BL183" s="17" t="s">
        <v>184</v>
      </c>
      <c r="BM183" s="189" t="s">
        <v>1377</v>
      </c>
    </row>
    <row r="184" spans="1:65" s="2" customFormat="1" ht="19.5">
      <c r="A184" s="34"/>
      <c r="B184" s="35"/>
      <c r="C184" s="36"/>
      <c r="D184" s="191" t="s">
        <v>186</v>
      </c>
      <c r="E184" s="36"/>
      <c r="F184" s="192" t="s">
        <v>364</v>
      </c>
      <c r="G184" s="36"/>
      <c r="H184" s="36"/>
      <c r="I184" s="193"/>
      <c r="J184" s="36"/>
      <c r="K184" s="36"/>
      <c r="L184" s="39"/>
      <c r="M184" s="194"/>
      <c r="N184" s="195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186</v>
      </c>
      <c r="AU184" s="17" t="s">
        <v>81</v>
      </c>
    </row>
    <row r="185" spans="1:65" s="2" customFormat="1" ht="58.5">
      <c r="A185" s="34"/>
      <c r="B185" s="35"/>
      <c r="C185" s="36"/>
      <c r="D185" s="191" t="s">
        <v>188</v>
      </c>
      <c r="E185" s="36"/>
      <c r="F185" s="196" t="s">
        <v>365</v>
      </c>
      <c r="G185" s="36"/>
      <c r="H185" s="36"/>
      <c r="I185" s="193"/>
      <c r="J185" s="36"/>
      <c r="K185" s="36"/>
      <c r="L185" s="39"/>
      <c r="M185" s="194"/>
      <c r="N185" s="195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188</v>
      </c>
      <c r="AU185" s="17" t="s">
        <v>81</v>
      </c>
    </row>
    <row r="186" spans="1:65" s="2" customFormat="1" ht="24.2" customHeight="1">
      <c r="A186" s="34"/>
      <c r="B186" s="35"/>
      <c r="C186" s="178" t="s">
        <v>334</v>
      </c>
      <c r="D186" s="178" t="s">
        <v>179</v>
      </c>
      <c r="E186" s="179" t="s">
        <v>367</v>
      </c>
      <c r="F186" s="180" t="s">
        <v>368</v>
      </c>
      <c r="G186" s="181" t="s">
        <v>182</v>
      </c>
      <c r="H186" s="182">
        <v>111.6</v>
      </c>
      <c r="I186" s="183"/>
      <c r="J186" s="184">
        <f>ROUND(I186*H186,2)</f>
        <v>0</v>
      </c>
      <c r="K186" s="180" t="s">
        <v>183</v>
      </c>
      <c r="L186" s="39"/>
      <c r="M186" s="185" t="s">
        <v>19</v>
      </c>
      <c r="N186" s="186" t="s">
        <v>43</v>
      </c>
      <c r="O186" s="64"/>
      <c r="P186" s="187">
        <f>O186*H186</f>
        <v>0</v>
      </c>
      <c r="Q186" s="187">
        <v>0.18729699999999999</v>
      </c>
      <c r="R186" s="187">
        <f>Q186*H186</f>
        <v>20.902345199999999</v>
      </c>
      <c r="S186" s="187">
        <v>0</v>
      </c>
      <c r="T186" s="18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184</v>
      </c>
      <c r="AT186" s="189" t="s">
        <v>179</v>
      </c>
      <c r="AU186" s="189" t="s">
        <v>81</v>
      </c>
      <c r="AY186" s="17" t="s">
        <v>177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7" t="s">
        <v>79</v>
      </c>
      <c r="BK186" s="190">
        <f>ROUND(I186*H186,2)</f>
        <v>0</v>
      </c>
      <c r="BL186" s="17" t="s">
        <v>184</v>
      </c>
      <c r="BM186" s="189" t="s">
        <v>1378</v>
      </c>
    </row>
    <row r="187" spans="1:65" s="2" customFormat="1" ht="19.5">
      <c r="A187" s="34"/>
      <c r="B187" s="35"/>
      <c r="C187" s="36"/>
      <c r="D187" s="191" t="s">
        <v>186</v>
      </c>
      <c r="E187" s="36"/>
      <c r="F187" s="192" t="s">
        <v>370</v>
      </c>
      <c r="G187" s="36"/>
      <c r="H187" s="36"/>
      <c r="I187" s="193"/>
      <c r="J187" s="36"/>
      <c r="K187" s="36"/>
      <c r="L187" s="39"/>
      <c r="M187" s="194"/>
      <c r="N187" s="195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186</v>
      </c>
      <c r="AU187" s="17" t="s">
        <v>81</v>
      </c>
    </row>
    <row r="188" spans="1:65" s="2" customFormat="1" ht="48.75">
      <c r="A188" s="34"/>
      <c r="B188" s="35"/>
      <c r="C188" s="36"/>
      <c r="D188" s="191" t="s">
        <v>188</v>
      </c>
      <c r="E188" s="36"/>
      <c r="F188" s="196" t="s">
        <v>371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188</v>
      </c>
      <c r="AU188" s="17" t="s">
        <v>81</v>
      </c>
    </row>
    <row r="189" spans="1:65" s="2" customFormat="1" ht="19.5">
      <c r="A189" s="34"/>
      <c r="B189" s="35"/>
      <c r="C189" s="36"/>
      <c r="D189" s="191" t="s">
        <v>205</v>
      </c>
      <c r="E189" s="36"/>
      <c r="F189" s="196" t="s">
        <v>372</v>
      </c>
      <c r="G189" s="36"/>
      <c r="H189" s="36"/>
      <c r="I189" s="193"/>
      <c r="J189" s="36"/>
      <c r="K189" s="36"/>
      <c r="L189" s="39"/>
      <c r="M189" s="194"/>
      <c r="N189" s="195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205</v>
      </c>
      <c r="AU189" s="17" t="s">
        <v>81</v>
      </c>
    </row>
    <row r="190" spans="1:65" s="13" customFormat="1" ht="11.25">
      <c r="B190" s="197"/>
      <c r="C190" s="198"/>
      <c r="D190" s="191" t="s">
        <v>214</v>
      </c>
      <c r="E190" s="199" t="s">
        <v>19</v>
      </c>
      <c r="F190" s="200" t="s">
        <v>1379</v>
      </c>
      <c r="G190" s="198"/>
      <c r="H190" s="201">
        <v>111.6</v>
      </c>
      <c r="I190" s="202"/>
      <c r="J190" s="198"/>
      <c r="K190" s="198"/>
      <c r="L190" s="203"/>
      <c r="M190" s="204"/>
      <c r="N190" s="205"/>
      <c r="O190" s="205"/>
      <c r="P190" s="205"/>
      <c r="Q190" s="205"/>
      <c r="R190" s="205"/>
      <c r="S190" s="205"/>
      <c r="T190" s="206"/>
      <c r="AT190" s="207" t="s">
        <v>214</v>
      </c>
      <c r="AU190" s="207" t="s">
        <v>81</v>
      </c>
      <c r="AV190" s="13" t="s">
        <v>81</v>
      </c>
      <c r="AW190" s="13" t="s">
        <v>34</v>
      </c>
      <c r="AX190" s="13" t="s">
        <v>72</v>
      </c>
      <c r="AY190" s="207" t="s">
        <v>177</v>
      </c>
    </row>
    <row r="191" spans="1:65" s="14" customFormat="1" ht="11.25">
      <c r="B191" s="208"/>
      <c r="C191" s="209"/>
      <c r="D191" s="191" t="s">
        <v>214</v>
      </c>
      <c r="E191" s="210" t="s">
        <v>19</v>
      </c>
      <c r="F191" s="211" t="s">
        <v>217</v>
      </c>
      <c r="G191" s="209"/>
      <c r="H191" s="212">
        <v>111.6</v>
      </c>
      <c r="I191" s="213"/>
      <c r="J191" s="209"/>
      <c r="K191" s="209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214</v>
      </c>
      <c r="AU191" s="218" t="s">
        <v>81</v>
      </c>
      <c r="AV191" s="14" t="s">
        <v>184</v>
      </c>
      <c r="AW191" s="14" t="s">
        <v>34</v>
      </c>
      <c r="AX191" s="14" t="s">
        <v>79</v>
      </c>
      <c r="AY191" s="218" t="s">
        <v>177</v>
      </c>
    </row>
    <row r="192" spans="1:65" s="2" customFormat="1" ht="24.2" customHeight="1">
      <c r="A192" s="34"/>
      <c r="B192" s="35"/>
      <c r="C192" s="178" t="s">
        <v>340</v>
      </c>
      <c r="D192" s="178" t="s">
        <v>179</v>
      </c>
      <c r="E192" s="179" t="s">
        <v>375</v>
      </c>
      <c r="F192" s="180" t="s">
        <v>376</v>
      </c>
      <c r="G192" s="181" t="s">
        <v>182</v>
      </c>
      <c r="H192" s="182">
        <v>0.625</v>
      </c>
      <c r="I192" s="183"/>
      <c r="J192" s="184">
        <f>ROUND(I192*H192,2)</f>
        <v>0</v>
      </c>
      <c r="K192" s="180" t="s">
        <v>183</v>
      </c>
      <c r="L192" s="39"/>
      <c r="M192" s="185" t="s">
        <v>19</v>
      </c>
      <c r="N192" s="186" t="s">
        <v>43</v>
      </c>
      <c r="O192" s="64"/>
      <c r="P192" s="187">
        <f>O192*H192</f>
        <v>0</v>
      </c>
      <c r="Q192" s="187">
        <v>2.102E-2</v>
      </c>
      <c r="R192" s="187">
        <f>Q192*H192</f>
        <v>1.31375E-2</v>
      </c>
      <c r="S192" s="187">
        <v>0</v>
      </c>
      <c r="T192" s="18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9" t="s">
        <v>184</v>
      </c>
      <c r="AT192" s="189" t="s">
        <v>179</v>
      </c>
      <c r="AU192" s="189" t="s">
        <v>81</v>
      </c>
      <c r="AY192" s="17" t="s">
        <v>177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7" t="s">
        <v>79</v>
      </c>
      <c r="BK192" s="190">
        <f>ROUND(I192*H192,2)</f>
        <v>0</v>
      </c>
      <c r="BL192" s="17" t="s">
        <v>184</v>
      </c>
      <c r="BM192" s="189" t="s">
        <v>1380</v>
      </c>
    </row>
    <row r="193" spans="1:65" s="2" customFormat="1" ht="19.5">
      <c r="A193" s="34"/>
      <c r="B193" s="35"/>
      <c r="C193" s="36"/>
      <c r="D193" s="191" t="s">
        <v>186</v>
      </c>
      <c r="E193" s="36"/>
      <c r="F193" s="192" t="s">
        <v>378</v>
      </c>
      <c r="G193" s="36"/>
      <c r="H193" s="36"/>
      <c r="I193" s="193"/>
      <c r="J193" s="36"/>
      <c r="K193" s="36"/>
      <c r="L193" s="39"/>
      <c r="M193" s="194"/>
      <c r="N193" s="195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186</v>
      </c>
      <c r="AU193" s="17" t="s">
        <v>81</v>
      </c>
    </row>
    <row r="194" spans="1:65" s="2" customFormat="1" ht="117">
      <c r="A194" s="34"/>
      <c r="B194" s="35"/>
      <c r="C194" s="36"/>
      <c r="D194" s="191" t="s">
        <v>188</v>
      </c>
      <c r="E194" s="36"/>
      <c r="F194" s="196" t="s">
        <v>379</v>
      </c>
      <c r="G194" s="36"/>
      <c r="H194" s="36"/>
      <c r="I194" s="193"/>
      <c r="J194" s="36"/>
      <c r="K194" s="36"/>
      <c r="L194" s="39"/>
      <c r="M194" s="194"/>
      <c r="N194" s="195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188</v>
      </c>
      <c r="AU194" s="17" t="s">
        <v>81</v>
      </c>
    </row>
    <row r="195" spans="1:65" s="2" customFormat="1" ht="19.5">
      <c r="A195" s="34"/>
      <c r="B195" s="35"/>
      <c r="C195" s="36"/>
      <c r="D195" s="191" t="s">
        <v>205</v>
      </c>
      <c r="E195" s="36"/>
      <c r="F195" s="196" t="s">
        <v>380</v>
      </c>
      <c r="G195" s="36"/>
      <c r="H195" s="36"/>
      <c r="I195" s="193"/>
      <c r="J195" s="36"/>
      <c r="K195" s="36"/>
      <c r="L195" s="39"/>
      <c r="M195" s="194"/>
      <c r="N195" s="195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205</v>
      </c>
      <c r="AU195" s="17" t="s">
        <v>81</v>
      </c>
    </row>
    <row r="196" spans="1:65" s="13" customFormat="1" ht="11.25">
      <c r="B196" s="197"/>
      <c r="C196" s="198"/>
      <c r="D196" s="191" t="s">
        <v>214</v>
      </c>
      <c r="E196" s="199" t="s">
        <v>19</v>
      </c>
      <c r="F196" s="200" t="s">
        <v>1381</v>
      </c>
      <c r="G196" s="198"/>
      <c r="H196" s="201">
        <v>0.625</v>
      </c>
      <c r="I196" s="202"/>
      <c r="J196" s="198"/>
      <c r="K196" s="198"/>
      <c r="L196" s="203"/>
      <c r="M196" s="204"/>
      <c r="N196" s="205"/>
      <c r="O196" s="205"/>
      <c r="P196" s="205"/>
      <c r="Q196" s="205"/>
      <c r="R196" s="205"/>
      <c r="S196" s="205"/>
      <c r="T196" s="206"/>
      <c r="AT196" s="207" t="s">
        <v>214</v>
      </c>
      <c r="AU196" s="207" t="s">
        <v>81</v>
      </c>
      <c r="AV196" s="13" t="s">
        <v>81</v>
      </c>
      <c r="AW196" s="13" t="s">
        <v>34</v>
      </c>
      <c r="AX196" s="13" t="s">
        <v>72</v>
      </c>
      <c r="AY196" s="207" t="s">
        <v>177</v>
      </c>
    </row>
    <row r="197" spans="1:65" s="14" customFormat="1" ht="11.25">
      <c r="B197" s="208"/>
      <c r="C197" s="209"/>
      <c r="D197" s="191" t="s">
        <v>214</v>
      </c>
      <c r="E197" s="210" t="s">
        <v>19</v>
      </c>
      <c r="F197" s="211" t="s">
        <v>217</v>
      </c>
      <c r="G197" s="209"/>
      <c r="H197" s="212">
        <v>0.625</v>
      </c>
      <c r="I197" s="213"/>
      <c r="J197" s="209"/>
      <c r="K197" s="209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214</v>
      </c>
      <c r="AU197" s="218" t="s">
        <v>81</v>
      </c>
      <c r="AV197" s="14" t="s">
        <v>184</v>
      </c>
      <c r="AW197" s="14" t="s">
        <v>34</v>
      </c>
      <c r="AX197" s="14" t="s">
        <v>79</v>
      </c>
      <c r="AY197" s="218" t="s">
        <v>177</v>
      </c>
    </row>
    <row r="198" spans="1:65" s="2" customFormat="1" ht="24.2" customHeight="1">
      <c r="A198" s="34"/>
      <c r="B198" s="35"/>
      <c r="C198" s="178" t="s">
        <v>348</v>
      </c>
      <c r="D198" s="178" t="s">
        <v>179</v>
      </c>
      <c r="E198" s="179" t="s">
        <v>383</v>
      </c>
      <c r="F198" s="180" t="s">
        <v>384</v>
      </c>
      <c r="G198" s="181" t="s">
        <v>182</v>
      </c>
      <c r="H198" s="182">
        <v>0.625</v>
      </c>
      <c r="I198" s="183"/>
      <c r="J198" s="184">
        <f>ROUND(I198*H198,2)</f>
        <v>0</v>
      </c>
      <c r="K198" s="180" t="s">
        <v>183</v>
      </c>
      <c r="L198" s="39"/>
      <c r="M198" s="185" t="s">
        <v>19</v>
      </c>
      <c r="N198" s="186" t="s">
        <v>43</v>
      </c>
      <c r="O198" s="64"/>
      <c r="P198" s="187">
        <f>O198*H198</f>
        <v>0</v>
      </c>
      <c r="Q198" s="187">
        <v>2.102E-2</v>
      </c>
      <c r="R198" s="187">
        <f>Q198*H198</f>
        <v>1.31375E-2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184</v>
      </c>
      <c r="AT198" s="189" t="s">
        <v>179</v>
      </c>
      <c r="AU198" s="189" t="s">
        <v>81</v>
      </c>
      <c r="AY198" s="17" t="s">
        <v>177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7" t="s">
        <v>79</v>
      </c>
      <c r="BK198" s="190">
        <f>ROUND(I198*H198,2)</f>
        <v>0</v>
      </c>
      <c r="BL198" s="17" t="s">
        <v>184</v>
      </c>
      <c r="BM198" s="189" t="s">
        <v>1382</v>
      </c>
    </row>
    <row r="199" spans="1:65" s="2" customFormat="1" ht="19.5">
      <c r="A199" s="34"/>
      <c r="B199" s="35"/>
      <c r="C199" s="36"/>
      <c r="D199" s="191" t="s">
        <v>186</v>
      </c>
      <c r="E199" s="36"/>
      <c r="F199" s="192" t="s">
        <v>386</v>
      </c>
      <c r="G199" s="36"/>
      <c r="H199" s="36"/>
      <c r="I199" s="193"/>
      <c r="J199" s="36"/>
      <c r="K199" s="36"/>
      <c r="L199" s="39"/>
      <c r="M199" s="194"/>
      <c r="N199" s="195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186</v>
      </c>
      <c r="AU199" s="17" t="s">
        <v>81</v>
      </c>
    </row>
    <row r="200" spans="1:65" s="2" customFormat="1" ht="117">
      <c r="A200" s="34"/>
      <c r="B200" s="35"/>
      <c r="C200" s="36"/>
      <c r="D200" s="191" t="s">
        <v>188</v>
      </c>
      <c r="E200" s="36"/>
      <c r="F200" s="196" t="s">
        <v>379</v>
      </c>
      <c r="G200" s="36"/>
      <c r="H200" s="36"/>
      <c r="I200" s="193"/>
      <c r="J200" s="36"/>
      <c r="K200" s="36"/>
      <c r="L200" s="39"/>
      <c r="M200" s="194"/>
      <c r="N200" s="195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188</v>
      </c>
      <c r="AU200" s="17" t="s">
        <v>81</v>
      </c>
    </row>
    <row r="201" spans="1:65" s="2" customFormat="1" ht="19.5">
      <c r="A201" s="34"/>
      <c r="B201" s="35"/>
      <c r="C201" s="36"/>
      <c r="D201" s="191" t="s">
        <v>205</v>
      </c>
      <c r="E201" s="36"/>
      <c r="F201" s="196" t="s">
        <v>380</v>
      </c>
      <c r="G201" s="36"/>
      <c r="H201" s="36"/>
      <c r="I201" s="193"/>
      <c r="J201" s="36"/>
      <c r="K201" s="36"/>
      <c r="L201" s="39"/>
      <c r="M201" s="194"/>
      <c r="N201" s="195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205</v>
      </c>
      <c r="AU201" s="17" t="s">
        <v>81</v>
      </c>
    </row>
    <row r="202" spans="1:65" s="2" customFormat="1" ht="14.45" customHeight="1">
      <c r="A202" s="34"/>
      <c r="B202" s="35"/>
      <c r="C202" s="178" t="s">
        <v>354</v>
      </c>
      <c r="D202" s="178" t="s">
        <v>179</v>
      </c>
      <c r="E202" s="179" t="s">
        <v>389</v>
      </c>
      <c r="F202" s="180" t="s">
        <v>390</v>
      </c>
      <c r="G202" s="181" t="s">
        <v>182</v>
      </c>
      <c r="H202" s="182">
        <v>111.6</v>
      </c>
      <c r="I202" s="183"/>
      <c r="J202" s="184">
        <f>ROUND(I202*H202,2)</f>
        <v>0</v>
      </c>
      <c r="K202" s="180" t="s">
        <v>183</v>
      </c>
      <c r="L202" s="39"/>
      <c r="M202" s="185" t="s">
        <v>19</v>
      </c>
      <c r="N202" s="186" t="s">
        <v>43</v>
      </c>
      <c r="O202" s="64"/>
      <c r="P202" s="187">
        <f>O202*H202</f>
        <v>0</v>
      </c>
      <c r="Q202" s="187">
        <v>0.21251999999999999</v>
      </c>
      <c r="R202" s="187">
        <f>Q202*H202</f>
        <v>23.717231999999996</v>
      </c>
      <c r="S202" s="187">
        <v>0</v>
      </c>
      <c r="T202" s="18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9" t="s">
        <v>184</v>
      </c>
      <c r="AT202" s="189" t="s">
        <v>179</v>
      </c>
      <c r="AU202" s="189" t="s">
        <v>81</v>
      </c>
      <c r="AY202" s="17" t="s">
        <v>177</v>
      </c>
      <c r="BE202" s="190">
        <f>IF(N202="základní",J202,0)</f>
        <v>0</v>
      </c>
      <c r="BF202" s="190">
        <f>IF(N202="snížená",J202,0)</f>
        <v>0</v>
      </c>
      <c r="BG202" s="190">
        <f>IF(N202="zákl. přenesená",J202,0)</f>
        <v>0</v>
      </c>
      <c r="BH202" s="190">
        <f>IF(N202="sníž. přenesená",J202,0)</f>
        <v>0</v>
      </c>
      <c r="BI202" s="190">
        <f>IF(N202="nulová",J202,0)</f>
        <v>0</v>
      </c>
      <c r="BJ202" s="17" t="s">
        <v>79</v>
      </c>
      <c r="BK202" s="190">
        <f>ROUND(I202*H202,2)</f>
        <v>0</v>
      </c>
      <c r="BL202" s="17" t="s">
        <v>184</v>
      </c>
      <c r="BM202" s="189" t="s">
        <v>1383</v>
      </c>
    </row>
    <row r="203" spans="1:65" s="2" customFormat="1" ht="11.25">
      <c r="A203" s="34"/>
      <c r="B203" s="35"/>
      <c r="C203" s="36"/>
      <c r="D203" s="191" t="s">
        <v>186</v>
      </c>
      <c r="E203" s="36"/>
      <c r="F203" s="192" t="s">
        <v>392</v>
      </c>
      <c r="G203" s="36"/>
      <c r="H203" s="36"/>
      <c r="I203" s="193"/>
      <c r="J203" s="36"/>
      <c r="K203" s="36"/>
      <c r="L203" s="39"/>
      <c r="M203" s="194"/>
      <c r="N203" s="195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186</v>
      </c>
      <c r="AU203" s="17" t="s">
        <v>81</v>
      </c>
    </row>
    <row r="204" spans="1:65" s="2" customFormat="1" ht="58.5">
      <c r="A204" s="34"/>
      <c r="B204" s="35"/>
      <c r="C204" s="36"/>
      <c r="D204" s="191" t="s">
        <v>188</v>
      </c>
      <c r="E204" s="36"/>
      <c r="F204" s="196" t="s">
        <v>393</v>
      </c>
      <c r="G204" s="36"/>
      <c r="H204" s="36"/>
      <c r="I204" s="193"/>
      <c r="J204" s="36"/>
      <c r="K204" s="36"/>
      <c r="L204" s="39"/>
      <c r="M204" s="194"/>
      <c r="N204" s="195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188</v>
      </c>
      <c r="AU204" s="17" t="s">
        <v>81</v>
      </c>
    </row>
    <row r="205" spans="1:65" s="2" customFormat="1" ht="24.2" customHeight="1">
      <c r="A205" s="34"/>
      <c r="B205" s="35"/>
      <c r="C205" s="178" t="s">
        <v>360</v>
      </c>
      <c r="D205" s="178" t="s">
        <v>179</v>
      </c>
      <c r="E205" s="179" t="s">
        <v>1384</v>
      </c>
      <c r="F205" s="180" t="s">
        <v>1385</v>
      </c>
      <c r="G205" s="181" t="s">
        <v>182</v>
      </c>
      <c r="H205" s="182">
        <v>111.6</v>
      </c>
      <c r="I205" s="183"/>
      <c r="J205" s="184">
        <f>ROUND(I205*H205,2)</f>
        <v>0</v>
      </c>
      <c r="K205" s="180" t="s">
        <v>183</v>
      </c>
      <c r="L205" s="39"/>
      <c r="M205" s="185" t="s">
        <v>19</v>
      </c>
      <c r="N205" s="186" t="s">
        <v>43</v>
      </c>
      <c r="O205" s="64"/>
      <c r="P205" s="187">
        <f>O205*H205</f>
        <v>0</v>
      </c>
      <c r="Q205" s="187">
        <v>0.40242464</v>
      </c>
      <c r="R205" s="187">
        <f>Q205*H205</f>
        <v>44.910589823999999</v>
      </c>
      <c r="S205" s="187">
        <v>0</v>
      </c>
      <c r="T205" s="18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9" t="s">
        <v>184</v>
      </c>
      <c r="AT205" s="189" t="s">
        <v>179</v>
      </c>
      <c r="AU205" s="189" t="s">
        <v>81</v>
      </c>
      <c r="AY205" s="17" t="s">
        <v>177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17" t="s">
        <v>79</v>
      </c>
      <c r="BK205" s="190">
        <f>ROUND(I205*H205,2)</f>
        <v>0</v>
      </c>
      <c r="BL205" s="17" t="s">
        <v>184</v>
      </c>
      <c r="BM205" s="189" t="s">
        <v>1386</v>
      </c>
    </row>
    <row r="206" spans="1:65" s="2" customFormat="1" ht="29.25">
      <c r="A206" s="34"/>
      <c r="B206" s="35"/>
      <c r="C206" s="36"/>
      <c r="D206" s="191" t="s">
        <v>186</v>
      </c>
      <c r="E206" s="36"/>
      <c r="F206" s="192" t="s">
        <v>1387</v>
      </c>
      <c r="G206" s="36"/>
      <c r="H206" s="36"/>
      <c r="I206" s="193"/>
      <c r="J206" s="36"/>
      <c r="K206" s="36"/>
      <c r="L206" s="39"/>
      <c r="M206" s="194"/>
      <c r="N206" s="195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186</v>
      </c>
      <c r="AU206" s="17" t="s">
        <v>81</v>
      </c>
    </row>
    <row r="207" spans="1:65" s="2" customFormat="1" ht="107.25">
      <c r="A207" s="34"/>
      <c r="B207" s="35"/>
      <c r="C207" s="36"/>
      <c r="D207" s="191" t="s">
        <v>188</v>
      </c>
      <c r="E207" s="36"/>
      <c r="F207" s="196" t="s">
        <v>1388</v>
      </c>
      <c r="G207" s="36"/>
      <c r="H207" s="36"/>
      <c r="I207" s="193"/>
      <c r="J207" s="36"/>
      <c r="K207" s="36"/>
      <c r="L207" s="39"/>
      <c r="M207" s="194"/>
      <c r="N207" s="195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188</v>
      </c>
      <c r="AU207" s="17" t="s">
        <v>81</v>
      </c>
    </row>
    <row r="208" spans="1:65" s="2" customFormat="1" ht="19.5">
      <c r="A208" s="34"/>
      <c r="B208" s="35"/>
      <c r="C208" s="36"/>
      <c r="D208" s="191" t="s">
        <v>205</v>
      </c>
      <c r="E208" s="36"/>
      <c r="F208" s="196" t="s">
        <v>346</v>
      </c>
      <c r="G208" s="36"/>
      <c r="H208" s="36"/>
      <c r="I208" s="193"/>
      <c r="J208" s="36"/>
      <c r="K208" s="36"/>
      <c r="L208" s="39"/>
      <c r="M208" s="194"/>
      <c r="N208" s="195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205</v>
      </c>
      <c r="AU208" s="17" t="s">
        <v>81</v>
      </c>
    </row>
    <row r="209" spans="1:65" s="2" customFormat="1" ht="14.45" customHeight="1">
      <c r="A209" s="34"/>
      <c r="B209" s="35"/>
      <c r="C209" s="219" t="s">
        <v>366</v>
      </c>
      <c r="D209" s="219" t="s">
        <v>335</v>
      </c>
      <c r="E209" s="220" t="s">
        <v>1048</v>
      </c>
      <c r="F209" s="221" t="s">
        <v>1049</v>
      </c>
      <c r="G209" s="222" t="s">
        <v>257</v>
      </c>
      <c r="H209" s="223">
        <v>18.832999999999998</v>
      </c>
      <c r="I209" s="224"/>
      <c r="J209" s="225">
        <f>ROUND(I209*H209,2)</f>
        <v>0</v>
      </c>
      <c r="K209" s="221" t="s">
        <v>183</v>
      </c>
      <c r="L209" s="226"/>
      <c r="M209" s="227" t="s">
        <v>19</v>
      </c>
      <c r="N209" s="228" t="s">
        <v>43</v>
      </c>
      <c r="O209" s="64"/>
      <c r="P209" s="187">
        <f>O209*H209</f>
        <v>0</v>
      </c>
      <c r="Q209" s="187">
        <v>1</v>
      </c>
      <c r="R209" s="187">
        <f>Q209*H209</f>
        <v>18.832999999999998</v>
      </c>
      <c r="S209" s="187">
        <v>0</v>
      </c>
      <c r="T209" s="18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9" t="s">
        <v>229</v>
      </c>
      <c r="AT209" s="189" t="s">
        <v>335</v>
      </c>
      <c r="AU209" s="189" t="s">
        <v>81</v>
      </c>
      <c r="AY209" s="17" t="s">
        <v>177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7" t="s">
        <v>79</v>
      </c>
      <c r="BK209" s="190">
        <f>ROUND(I209*H209,2)</f>
        <v>0</v>
      </c>
      <c r="BL209" s="17" t="s">
        <v>184</v>
      </c>
      <c r="BM209" s="189" t="s">
        <v>1389</v>
      </c>
    </row>
    <row r="210" spans="1:65" s="2" customFormat="1" ht="11.25">
      <c r="A210" s="34"/>
      <c r="B210" s="35"/>
      <c r="C210" s="36"/>
      <c r="D210" s="191" t="s">
        <v>186</v>
      </c>
      <c r="E210" s="36"/>
      <c r="F210" s="192" t="s">
        <v>1049</v>
      </c>
      <c r="G210" s="36"/>
      <c r="H210" s="36"/>
      <c r="I210" s="193"/>
      <c r="J210" s="36"/>
      <c r="K210" s="36"/>
      <c r="L210" s="39"/>
      <c r="M210" s="194"/>
      <c r="N210" s="195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186</v>
      </c>
      <c r="AU210" s="17" t="s">
        <v>81</v>
      </c>
    </row>
    <row r="211" spans="1:65" s="2" customFormat="1" ht="19.5">
      <c r="A211" s="34"/>
      <c r="B211" s="35"/>
      <c r="C211" s="36"/>
      <c r="D211" s="191" t="s">
        <v>205</v>
      </c>
      <c r="E211" s="36"/>
      <c r="F211" s="196" t="s">
        <v>1051</v>
      </c>
      <c r="G211" s="36"/>
      <c r="H211" s="36"/>
      <c r="I211" s="193"/>
      <c r="J211" s="36"/>
      <c r="K211" s="36"/>
      <c r="L211" s="39"/>
      <c r="M211" s="194"/>
      <c r="N211" s="195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205</v>
      </c>
      <c r="AU211" s="17" t="s">
        <v>81</v>
      </c>
    </row>
    <row r="212" spans="1:65" s="14" customFormat="1" ht="11.25">
      <c r="B212" s="208"/>
      <c r="C212" s="209"/>
      <c r="D212" s="191" t="s">
        <v>214</v>
      </c>
      <c r="E212" s="210" t="s">
        <v>19</v>
      </c>
      <c r="F212" s="211" t="s">
        <v>217</v>
      </c>
      <c r="G212" s="209"/>
      <c r="H212" s="212">
        <v>18.832999999999998</v>
      </c>
      <c r="I212" s="213"/>
      <c r="J212" s="209"/>
      <c r="K212" s="209"/>
      <c r="L212" s="214"/>
      <c r="M212" s="215"/>
      <c r="N212" s="216"/>
      <c r="O212" s="216"/>
      <c r="P212" s="216"/>
      <c r="Q212" s="216"/>
      <c r="R212" s="216"/>
      <c r="S212" s="216"/>
      <c r="T212" s="217"/>
      <c r="AT212" s="218" t="s">
        <v>214</v>
      </c>
      <c r="AU212" s="218" t="s">
        <v>81</v>
      </c>
      <c r="AV212" s="14" t="s">
        <v>184</v>
      </c>
      <c r="AW212" s="14" t="s">
        <v>34</v>
      </c>
      <c r="AX212" s="14" t="s">
        <v>72</v>
      </c>
      <c r="AY212" s="218" t="s">
        <v>177</v>
      </c>
    </row>
    <row r="213" spans="1:65" s="2" customFormat="1" ht="24.2" customHeight="1">
      <c r="A213" s="34"/>
      <c r="B213" s="35"/>
      <c r="C213" s="178" t="s">
        <v>374</v>
      </c>
      <c r="D213" s="178" t="s">
        <v>179</v>
      </c>
      <c r="E213" s="179" t="s">
        <v>395</v>
      </c>
      <c r="F213" s="180" t="s">
        <v>396</v>
      </c>
      <c r="G213" s="181" t="s">
        <v>182</v>
      </c>
      <c r="H213" s="182">
        <v>111.6</v>
      </c>
      <c r="I213" s="183"/>
      <c r="J213" s="184">
        <f>ROUND(I213*H213,2)</f>
        <v>0</v>
      </c>
      <c r="K213" s="180" t="s">
        <v>183</v>
      </c>
      <c r="L213" s="39"/>
      <c r="M213" s="185" t="s">
        <v>19</v>
      </c>
      <c r="N213" s="186" t="s">
        <v>43</v>
      </c>
      <c r="O213" s="64"/>
      <c r="P213" s="187">
        <f>O213*H213</f>
        <v>0</v>
      </c>
      <c r="Q213" s="187">
        <v>1.2878099999999999</v>
      </c>
      <c r="R213" s="187">
        <f>Q213*H213</f>
        <v>143.71959599999997</v>
      </c>
      <c r="S213" s="187">
        <v>0</v>
      </c>
      <c r="T213" s="18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9" t="s">
        <v>184</v>
      </c>
      <c r="AT213" s="189" t="s">
        <v>179</v>
      </c>
      <c r="AU213" s="189" t="s">
        <v>81</v>
      </c>
      <c r="AY213" s="17" t="s">
        <v>177</v>
      </c>
      <c r="BE213" s="190">
        <f>IF(N213="základní",J213,0)</f>
        <v>0</v>
      </c>
      <c r="BF213" s="190">
        <f>IF(N213="snížená",J213,0)</f>
        <v>0</v>
      </c>
      <c r="BG213" s="190">
        <f>IF(N213="zákl. přenesená",J213,0)</f>
        <v>0</v>
      </c>
      <c r="BH213" s="190">
        <f>IF(N213="sníž. přenesená",J213,0)</f>
        <v>0</v>
      </c>
      <c r="BI213" s="190">
        <f>IF(N213="nulová",J213,0)</f>
        <v>0</v>
      </c>
      <c r="BJ213" s="17" t="s">
        <v>79</v>
      </c>
      <c r="BK213" s="190">
        <f>ROUND(I213*H213,2)</f>
        <v>0</v>
      </c>
      <c r="BL213" s="17" t="s">
        <v>184</v>
      </c>
      <c r="BM213" s="189" t="s">
        <v>1390</v>
      </c>
    </row>
    <row r="214" spans="1:65" s="2" customFormat="1" ht="29.25">
      <c r="A214" s="34"/>
      <c r="B214" s="35"/>
      <c r="C214" s="36"/>
      <c r="D214" s="191" t="s">
        <v>186</v>
      </c>
      <c r="E214" s="36"/>
      <c r="F214" s="192" t="s">
        <v>398</v>
      </c>
      <c r="G214" s="36"/>
      <c r="H214" s="36"/>
      <c r="I214" s="193"/>
      <c r="J214" s="36"/>
      <c r="K214" s="36"/>
      <c r="L214" s="39"/>
      <c r="M214" s="194"/>
      <c r="N214" s="195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186</v>
      </c>
      <c r="AU214" s="17" t="s">
        <v>81</v>
      </c>
    </row>
    <row r="215" spans="1:65" s="2" customFormat="1" ht="97.5">
      <c r="A215" s="34"/>
      <c r="B215" s="35"/>
      <c r="C215" s="36"/>
      <c r="D215" s="191" t="s">
        <v>188</v>
      </c>
      <c r="E215" s="36"/>
      <c r="F215" s="196" t="s">
        <v>399</v>
      </c>
      <c r="G215" s="36"/>
      <c r="H215" s="36"/>
      <c r="I215" s="193"/>
      <c r="J215" s="36"/>
      <c r="K215" s="36"/>
      <c r="L215" s="39"/>
      <c r="M215" s="194"/>
      <c r="N215" s="195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188</v>
      </c>
      <c r="AU215" s="17" t="s">
        <v>81</v>
      </c>
    </row>
    <row r="216" spans="1:65" s="13" customFormat="1" ht="11.25">
      <c r="B216" s="197"/>
      <c r="C216" s="198"/>
      <c r="D216" s="191" t="s">
        <v>214</v>
      </c>
      <c r="E216" s="199" t="s">
        <v>19</v>
      </c>
      <c r="F216" s="200" t="s">
        <v>1379</v>
      </c>
      <c r="G216" s="198"/>
      <c r="H216" s="201">
        <v>111.6</v>
      </c>
      <c r="I216" s="202"/>
      <c r="J216" s="198"/>
      <c r="K216" s="198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214</v>
      </c>
      <c r="AU216" s="207" t="s">
        <v>81</v>
      </c>
      <c r="AV216" s="13" t="s">
        <v>81</v>
      </c>
      <c r="AW216" s="13" t="s">
        <v>34</v>
      </c>
      <c r="AX216" s="13" t="s">
        <v>72</v>
      </c>
      <c r="AY216" s="207" t="s">
        <v>177</v>
      </c>
    </row>
    <row r="217" spans="1:65" s="14" customFormat="1" ht="11.25">
      <c r="B217" s="208"/>
      <c r="C217" s="209"/>
      <c r="D217" s="191" t="s">
        <v>214</v>
      </c>
      <c r="E217" s="210" t="s">
        <v>19</v>
      </c>
      <c r="F217" s="211" t="s">
        <v>217</v>
      </c>
      <c r="G217" s="209"/>
      <c r="H217" s="212">
        <v>111.6</v>
      </c>
      <c r="I217" s="213"/>
      <c r="J217" s="209"/>
      <c r="K217" s="209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214</v>
      </c>
      <c r="AU217" s="218" t="s">
        <v>81</v>
      </c>
      <c r="AV217" s="14" t="s">
        <v>184</v>
      </c>
      <c r="AW217" s="14" t="s">
        <v>34</v>
      </c>
      <c r="AX217" s="14" t="s">
        <v>79</v>
      </c>
      <c r="AY217" s="218" t="s">
        <v>177</v>
      </c>
    </row>
    <row r="218" spans="1:65" s="2" customFormat="1" ht="24.2" customHeight="1">
      <c r="A218" s="34"/>
      <c r="B218" s="35"/>
      <c r="C218" s="178" t="s">
        <v>382</v>
      </c>
      <c r="D218" s="178" t="s">
        <v>179</v>
      </c>
      <c r="E218" s="179" t="s">
        <v>402</v>
      </c>
      <c r="F218" s="180" t="s">
        <v>403</v>
      </c>
      <c r="G218" s="181" t="s">
        <v>182</v>
      </c>
      <c r="H218" s="182">
        <v>111.6</v>
      </c>
      <c r="I218" s="183"/>
      <c r="J218" s="184">
        <f>ROUND(I218*H218,2)</f>
        <v>0</v>
      </c>
      <c r="K218" s="180" t="s">
        <v>183</v>
      </c>
      <c r="L218" s="39"/>
      <c r="M218" s="185" t="s">
        <v>19</v>
      </c>
      <c r="N218" s="186" t="s">
        <v>43</v>
      </c>
      <c r="O218" s="64"/>
      <c r="P218" s="187">
        <f>O218*H218</f>
        <v>0</v>
      </c>
      <c r="Q218" s="187">
        <v>0</v>
      </c>
      <c r="R218" s="187">
        <f>Q218*H218</f>
        <v>0</v>
      </c>
      <c r="S218" s="187">
        <v>0.17599999999999999</v>
      </c>
      <c r="T218" s="188">
        <f>S218*H218</f>
        <v>19.641599999999997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9" t="s">
        <v>184</v>
      </c>
      <c r="AT218" s="189" t="s">
        <v>179</v>
      </c>
      <c r="AU218" s="189" t="s">
        <v>81</v>
      </c>
      <c r="AY218" s="17" t="s">
        <v>177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7" t="s">
        <v>79</v>
      </c>
      <c r="BK218" s="190">
        <f>ROUND(I218*H218,2)</f>
        <v>0</v>
      </c>
      <c r="BL218" s="17" t="s">
        <v>184</v>
      </c>
      <c r="BM218" s="189" t="s">
        <v>1391</v>
      </c>
    </row>
    <row r="219" spans="1:65" s="2" customFormat="1" ht="19.5">
      <c r="A219" s="34"/>
      <c r="B219" s="35"/>
      <c r="C219" s="36"/>
      <c r="D219" s="191" t="s">
        <v>186</v>
      </c>
      <c r="E219" s="36"/>
      <c r="F219" s="192" t="s">
        <v>405</v>
      </c>
      <c r="G219" s="36"/>
      <c r="H219" s="36"/>
      <c r="I219" s="193"/>
      <c r="J219" s="36"/>
      <c r="K219" s="36"/>
      <c r="L219" s="39"/>
      <c r="M219" s="194"/>
      <c r="N219" s="195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186</v>
      </c>
      <c r="AU219" s="17" t="s">
        <v>81</v>
      </c>
    </row>
    <row r="220" spans="1:65" s="2" customFormat="1" ht="39">
      <c r="A220" s="34"/>
      <c r="B220" s="35"/>
      <c r="C220" s="36"/>
      <c r="D220" s="191" t="s">
        <v>188</v>
      </c>
      <c r="E220" s="36"/>
      <c r="F220" s="196" t="s">
        <v>406</v>
      </c>
      <c r="G220" s="36"/>
      <c r="H220" s="36"/>
      <c r="I220" s="193"/>
      <c r="J220" s="36"/>
      <c r="K220" s="36"/>
      <c r="L220" s="39"/>
      <c r="M220" s="194"/>
      <c r="N220" s="195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188</v>
      </c>
      <c r="AU220" s="17" t="s">
        <v>81</v>
      </c>
    </row>
    <row r="221" spans="1:65" s="13" customFormat="1" ht="11.25">
      <c r="B221" s="197"/>
      <c r="C221" s="198"/>
      <c r="D221" s="191" t="s">
        <v>214</v>
      </c>
      <c r="E221" s="199" t="s">
        <v>19</v>
      </c>
      <c r="F221" s="200" t="s">
        <v>1392</v>
      </c>
      <c r="G221" s="198"/>
      <c r="H221" s="201">
        <v>111.6</v>
      </c>
      <c r="I221" s="202"/>
      <c r="J221" s="198"/>
      <c r="K221" s="198"/>
      <c r="L221" s="203"/>
      <c r="M221" s="204"/>
      <c r="N221" s="205"/>
      <c r="O221" s="205"/>
      <c r="P221" s="205"/>
      <c r="Q221" s="205"/>
      <c r="R221" s="205"/>
      <c r="S221" s="205"/>
      <c r="T221" s="206"/>
      <c r="AT221" s="207" t="s">
        <v>214</v>
      </c>
      <c r="AU221" s="207" t="s">
        <v>81</v>
      </c>
      <c r="AV221" s="13" t="s">
        <v>81</v>
      </c>
      <c r="AW221" s="13" t="s">
        <v>34</v>
      </c>
      <c r="AX221" s="13" t="s">
        <v>72</v>
      </c>
      <c r="AY221" s="207" t="s">
        <v>177</v>
      </c>
    </row>
    <row r="222" spans="1:65" s="14" customFormat="1" ht="11.25">
      <c r="B222" s="208"/>
      <c r="C222" s="209"/>
      <c r="D222" s="191" t="s">
        <v>214</v>
      </c>
      <c r="E222" s="210" t="s">
        <v>19</v>
      </c>
      <c r="F222" s="211" t="s">
        <v>217</v>
      </c>
      <c r="G222" s="209"/>
      <c r="H222" s="212">
        <v>111.6</v>
      </c>
      <c r="I222" s="213"/>
      <c r="J222" s="209"/>
      <c r="K222" s="209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214</v>
      </c>
      <c r="AU222" s="218" t="s">
        <v>81</v>
      </c>
      <c r="AV222" s="14" t="s">
        <v>184</v>
      </c>
      <c r="AW222" s="14" t="s">
        <v>34</v>
      </c>
      <c r="AX222" s="14" t="s">
        <v>79</v>
      </c>
      <c r="AY222" s="218" t="s">
        <v>177</v>
      </c>
    </row>
    <row r="223" spans="1:65" s="12" customFormat="1" ht="22.9" customHeight="1">
      <c r="B223" s="162"/>
      <c r="C223" s="163"/>
      <c r="D223" s="164" t="s">
        <v>71</v>
      </c>
      <c r="E223" s="176" t="s">
        <v>218</v>
      </c>
      <c r="F223" s="176" t="s">
        <v>407</v>
      </c>
      <c r="G223" s="163"/>
      <c r="H223" s="163"/>
      <c r="I223" s="166"/>
      <c r="J223" s="177">
        <f>BK223</f>
        <v>0</v>
      </c>
      <c r="K223" s="163"/>
      <c r="L223" s="168"/>
      <c r="M223" s="169"/>
      <c r="N223" s="170"/>
      <c r="O223" s="170"/>
      <c r="P223" s="171">
        <f>SUM(P224:P231)</f>
        <v>0</v>
      </c>
      <c r="Q223" s="170"/>
      <c r="R223" s="171">
        <f>SUM(R224:R231)</f>
        <v>1.5239673330000001</v>
      </c>
      <c r="S223" s="170"/>
      <c r="T223" s="172">
        <f>SUM(T224:T231)</f>
        <v>1.68672</v>
      </c>
      <c r="AR223" s="173" t="s">
        <v>79</v>
      </c>
      <c r="AT223" s="174" t="s">
        <v>71</v>
      </c>
      <c r="AU223" s="174" t="s">
        <v>79</v>
      </c>
      <c r="AY223" s="173" t="s">
        <v>177</v>
      </c>
      <c r="BK223" s="175">
        <f>SUM(BK224:BK231)</f>
        <v>0</v>
      </c>
    </row>
    <row r="224" spans="1:65" s="2" customFormat="1" ht="24.2" customHeight="1">
      <c r="A224" s="34"/>
      <c r="B224" s="35"/>
      <c r="C224" s="178" t="s">
        <v>388</v>
      </c>
      <c r="D224" s="178" t="s">
        <v>179</v>
      </c>
      <c r="E224" s="179" t="s">
        <v>409</v>
      </c>
      <c r="F224" s="180" t="s">
        <v>410</v>
      </c>
      <c r="G224" s="181" t="s">
        <v>182</v>
      </c>
      <c r="H224" s="182">
        <v>17.57</v>
      </c>
      <c r="I224" s="183"/>
      <c r="J224" s="184">
        <f>ROUND(I224*H224,2)</f>
        <v>0</v>
      </c>
      <c r="K224" s="180" t="s">
        <v>183</v>
      </c>
      <c r="L224" s="39"/>
      <c r="M224" s="185" t="s">
        <v>19</v>
      </c>
      <c r="N224" s="186" t="s">
        <v>43</v>
      </c>
      <c r="O224" s="64"/>
      <c r="P224" s="187">
        <f>O224*H224</f>
        <v>0</v>
      </c>
      <c r="Q224" s="187">
        <v>8.6736900000000006E-2</v>
      </c>
      <c r="R224" s="187">
        <f>Q224*H224</f>
        <v>1.5239673330000001</v>
      </c>
      <c r="S224" s="187">
        <v>9.6000000000000002E-2</v>
      </c>
      <c r="T224" s="188">
        <f>S224*H224</f>
        <v>1.68672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9" t="s">
        <v>184</v>
      </c>
      <c r="AT224" s="189" t="s">
        <v>179</v>
      </c>
      <c r="AU224" s="189" t="s">
        <v>81</v>
      </c>
      <c r="AY224" s="17" t="s">
        <v>177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7" t="s">
        <v>79</v>
      </c>
      <c r="BK224" s="190">
        <f>ROUND(I224*H224,2)</f>
        <v>0</v>
      </c>
      <c r="BL224" s="17" t="s">
        <v>184</v>
      </c>
      <c r="BM224" s="189" t="s">
        <v>1393</v>
      </c>
    </row>
    <row r="225" spans="1:65" s="2" customFormat="1" ht="29.25">
      <c r="A225" s="34"/>
      <c r="B225" s="35"/>
      <c r="C225" s="36"/>
      <c r="D225" s="191" t="s">
        <v>186</v>
      </c>
      <c r="E225" s="36"/>
      <c r="F225" s="192" t="s">
        <v>412</v>
      </c>
      <c r="G225" s="36"/>
      <c r="H225" s="36"/>
      <c r="I225" s="193"/>
      <c r="J225" s="36"/>
      <c r="K225" s="36"/>
      <c r="L225" s="39"/>
      <c r="M225" s="194"/>
      <c r="N225" s="195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186</v>
      </c>
      <c r="AU225" s="17" t="s">
        <v>81</v>
      </c>
    </row>
    <row r="226" spans="1:65" s="2" customFormat="1" ht="126.75">
      <c r="A226" s="34"/>
      <c r="B226" s="35"/>
      <c r="C226" s="36"/>
      <c r="D226" s="191" t="s">
        <v>188</v>
      </c>
      <c r="E226" s="36"/>
      <c r="F226" s="196" t="s">
        <v>413</v>
      </c>
      <c r="G226" s="36"/>
      <c r="H226" s="36"/>
      <c r="I226" s="193"/>
      <c r="J226" s="36"/>
      <c r="K226" s="36"/>
      <c r="L226" s="39"/>
      <c r="M226" s="194"/>
      <c r="N226" s="195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188</v>
      </c>
      <c r="AU226" s="17" t="s">
        <v>81</v>
      </c>
    </row>
    <row r="227" spans="1:65" s="2" customFormat="1" ht="19.5">
      <c r="A227" s="34"/>
      <c r="B227" s="35"/>
      <c r="C227" s="36"/>
      <c r="D227" s="191" t="s">
        <v>205</v>
      </c>
      <c r="E227" s="36"/>
      <c r="F227" s="196" t="s">
        <v>414</v>
      </c>
      <c r="G227" s="36"/>
      <c r="H227" s="36"/>
      <c r="I227" s="193"/>
      <c r="J227" s="36"/>
      <c r="K227" s="36"/>
      <c r="L227" s="39"/>
      <c r="M227" s="194"/>
      <c r="N227" s="195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205</v>
      </c>
      <c r="AU227" s="17" t="s">
        <v>81</v>
      </c>
    </row>
    <row r="228" spans="1:65" s="13" customFormat="1" ht="11.25">
      <c r="B228" s="197"/>
      <c r="C228" s="198"/>
      <c r="D228" s="191" t="s">
        <v>214</v>
      </c>
      <c r="E228" s="199" t="s">
        <v>19</v>
      </c>
      <c r="F228" s="200" t="s">
        <v>1394</v>
      </c>
      <c r="G228" s="198"/>
      <c r="H228" s="201">
        <v>12.6</v>
      </c>
      <c r="I228" s="202"/>
      <c r="J228" s="198"/>
      <c r="K228" s="198"/>
      <c r="L228" s="203"/>
      <c r="M228" s="204"/>
      <c r="N228" s="205"/>
      <c r="O228" s="205"/>
      <c r="P228" s="205"/>
      <c r="Q228" s="205"/>
      <c r="R228" s="205"/>
      <c r="S228" s="205"/>
      <c r="T228" s="206"/>
      <c r="AT228" s="207" t="s">
        <v>214</v>
      </c>
      <c r="AU228" s="207" t="s">
        <v>81</v>
      </c>
      <c r="AV228" s="13" t="s">
        <v>81</v>
      </c>
      <c r="AW228" s="13" t="s">
        <v>34</v>
      </c>
      <c r="AX228" s="13" t="s">
        <v>72</v>
      </c>
      <c r="AY228" s="207" t="s">
        <v>177</v>
      </c>
    </row>
    <row r="229" spans="1:65" s="13" customFormat="1" ht="11.25">
      <c r="B229" s="197"/>
      <c r="C229" s="198"/>
      <c r="D229" s="191" t="s">
        <v>214</v>
      </c>
      <c r="E229" s="199" t="s">
        <v>19</v>
      </c>
      <c r="F229" s="200" t="s">
        <v>1395</v>
      </c>
      <c r="G229" s="198"/>
      <c r="H229" s="201">
        <v>3.52</v>
      </c>
      <c r="I229" s="202"/>
      <c r="J229" s="198"/>
      <c r="K229" s="198"/>
      <c r="L229" s="203"/>
      <c r="M229" s="204"/>
      <c r="N229" s="205"/>
      <c r="O229" s="205"/>
      <c r="P229" s="205"/>
      <c r="Q229" s="205"/>
      <c r="R229" s="205"/>
      <c r="S229" s="205"/>
      <c r="T229" s="206"/>
      <c r="AT229" s="207" t="s">
        <v>214</v>
      </c>
      <c r="AU229" s="207" t="s">
        <v>81</v>
      </c>
      <c r="AV229" s="13" t="s">
        <v>81</v>
      </c>
      <c r="AW229" s="13" t="s">
        <v>34</v>
      </c>
      <c r="AX229" s="13" t="s">
        <v>72</v>
      </c>
      <c r="AY229" s="207" t="s">
        <v>177</v>
      </c>
    </row>
    <row r="230" spans="1:65" s="13" customFormat="1" ht="11.25">
      <c r="B230" s="197"/>
      <c r="C230" s="198"/>
      <c r="D230" s="191" t="s">
        <v>214</v>
      </c>
      <c r="E230" s="199" t="s">
        <v>19</v>
      </c>
      <c r="F230" s="200" t="s">
        <v>1396</v>
      </c>
      <c r="G230" s="198"/>
      <c r="H230" s="201">
        <v>1.45</v>
      </c>
      <c r="I230" s="202"/>
      <c r="J230" s="198"/>
      <c r="K230" s="198"/>
      <c r="L230" s="203"/>
      <c r="M230" s="204"/>
      <c r="N230" s="205"/>
      <c r="O230" s="205"/>
      <c r="P230" s="205"/>
      <c r="Q230" s="205"/>
      <c r="R230" s="205"/>
      <c r="S230" s="205"/>
      <c r="T230" s="206"/>
      <c r="AT230" s="207" t="s">
        <v>214</v>
      </c>
      <c r="AU230" s="207" t="s">
        <v>81</v>
      </c>
      <c r="AV230" s="13" t="s">
        <v>81</v>
      </c>
      <c r="AW230" s="13" t="s">
        <v>34</v>
      </c>
      <c r="AX230" s="13" t="s">
        <v>72</v>
      </c>
      <c r="AY230" s="207" t="s">
        <v>177</v>
      </c>
    </row>
    <row r="231" spans="1:65" s="14" customFormat="1" ht="11.25">
      <c r="B231" s="208"/>
      <c r="C231" s="209"/>
      <c r="D231" s="191" t="s">
        <v>214</v>
      </c>
      <c r="E231" s="210" t="s">
        <v>19</v>
      </c>
      <c r="F231" s="211" t="s">
        <v>217</v>
      </c>
      <c r="G231" s="209"/>
      <c r="H231" s="212">
        <v>17.57</v>
      </c>
      <c r="I231" s="213"/>
      <c r="J231" s="209"/>
      <c r="K231" s="209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214</v>
      </c>
      <c r="AU231" s="218" t="s">
        <v>81</v>
      </c>
      <c r="AV231" s="14" t="s">
        <v>184</v>
      </c>
      <c r="AW231" s="14" t="s">
        <v>34</v>
      </c>
      <c r="AX231" s="14" t="s">
        <v>79</v>
      </c>
      <c r="AY231" s="218" t="s">
        <v>177</v>
      </c>
    </row>
    <row r="232" spans="1:65" s="12" customFormat="1" ht="22.9" customHeight="1">
      <c r="B232" s="162"/>
      <c r="C232" s="163"/>
      <c r="D232" s="164" t="s">
        <v>71</v>
      </c>
      <c r="E232" s="176" t="s">
        <v>236</v>
      </c>
      <c r="F232" s="176" t="s">
        <v>418</v>
      </c>
      <c r="G232" s="163"/>
      <c r="H232" s="163"/>
      <c r="I232" s="166"/>
      <c r="J232" s="177">
        <f>BK232</f>
        <v>0</v>
      </c>
      <c r="K232" s="163"/>
      <c r="L232" s="168"/>
      <c r="M232" s="169"/>
      <c r="N232" s="170"/>
      <c r="O232" s="170"/>
      <c r="P232" s="171">
        <f>P233+SUM(P234:P307)</f>
        <v>0</v>
      </c>
      <c r="Q232" s="170"/>
      <c r="R232" s="171">
        <f>R233+SUM(R234:R307)</f>
        <v>136.5289799432291</v>
      </c>
      <c r="S232" s="170"/>
      <c r="T232" s="172">
        <f>T233+SUM(T234:T307)</f>
        <v>86.539100000000005</v>
      </c>
      <c r="AR232" s="173" t="s">
        <v>79</v>
      </c>
      <c r="AT232" s="174" t="s">
        <v>71</v>
      </c>
      <c r="AU232" s="174" t="s">
        <v>79</v>
      </c>
      <c r="AY232" s="173" t="s">
        <v>177</v>
      </c>
      <c r="BK232" s="175">
        <f>BK233+SUM(BK234:BK307)</f>
        <v>0</v>
      </c>
    </row>
    <row r="233" spans="1:65" s="2" customFormat="1" ht="14.45" customHeight="1">
      <c r="A233" s="34"/>
      <c r="B233" s="35"/>
      <c r="C233" s="178" t="s">
        <v>394</v>
      </c>
      <c r="D233" s="178" t="s">
        <v>179</v>
      </c>
      <c r="E233" s="179" t="s">
        <v>1241</v>
      </c>
      <c r="F233" s="180" t="s">
        <v>1242</v>
      </c>
      <c r="G233" s="181" t="s">
        <v>257</v>
      </c>
      <c r="H233" s="182">
        <v>3.7029999999999998</v>
      </c>
      <c r="I233" s="183"/>
      <c r="J233" s="184">
        <f>ROUND(I233*H233,2)</f>
        <v>0</v>
      </c>
      <c r="K233" s="180" t="s">
        <v>183</v>
      </c>
      <c r="L233" s="39"/>
      <c r="M233" s="185" t="s">
        <v>19</v>
      </c>
      <c r="N233" s="186" t="s">
        <v>43</v>
      </c>
      <c r="O233" s="64"/>
      <c r="P233" s="187">
        <f>O233*H233</f>
        <v>0</v>
      </c>
      <c r="Q233" s="187">
        <v>1.0627727796999999</v>
      </c>
      <c r="R233" s="187">
        <f>Q233*H233</f>
        <v>3.9354476032290995</v>
      </c>
      <c r="S233" s="187">
        <v>0</v>
      </c>
      <c r="T233" s="18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9" t="s">
        <v>184</v>
      </c>
      <c r="AT233" s="189" t="s">
        <v>179</v>
      </c>
      <c r="AU233" s="189" t="s">
        <v>81</v>
      </c>
      <c r="AY233" s="17" t="s">
        <v>177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17" t="s">
        <v>79</v>
      </c>
      <c r="BK233" s="190">
        <f>ROUND(I233*H233,2)</f>
        <v>0</v>
      </c>
      <c r="BL233" s="17" t="s">
        <v>184</v>
      </c>
      <c r="BM233" s="189" t="s">
        <v>1397</v>
      </c>
    </row>
    <row r="234" spans="1:65" s="2" customFormat="1" ht="29.25">
      <c r="A234" s="34"/>
      <c r="B234" s="35"/>
      <c r="C234" s="36"/>
      <c r="D234" s="191" t="s">
        <v>186</v>
      </c>
      <c r="E234" s="36"/>
      <c r="F234" s="192" t="s">
        <v>1244</v>
      </c>
      <c r="G234" s="36"/>
      <c r="H234" s="36"/>
      <c r="I234" s="193"/>
      <c r="J234" s="36"/>
      <c r="K234" s="36"/>
      <c r="L234" s="39"/>
      <c r="M234" s="194"/>
      <c r="N234" s="195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186</v>
      </c>
      <c r="AU234" s="17" t="s">
        <v>81</v>
      </c>
    </row>
    <row r="235" spans="1:65" s="2" customFormat="1" ht="29.25">
      <c r="A235" s="34"/>
      <c r="B235" s="35"/>
      <c r="C235" s="36"/>
      <c r="D235" s="191" t="s">
        <v>205</v>
      </c>
      <c r="E235" s="36"/>
      <c r="F235" s="196" t="s">
        <v>1398</v>
      </c>
      <c r="G235" s="36"/>
      <c r="H235" s="36"/>
      <c r="I235" s="193"/>
      <c r="J235" s="36"/>
      <c r="K235" s="36"/>
      <c r="L235" s="39"/>
      <c r="M235" s="194"/>
      <c r="N235" s="195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205</v>
      </c>
      <c r="AU235" s="17" t="s">
        <v>81</v>
      </c>
    </row>
    <row r="236" spans="1:65" s="13" customFormat="1" ht="11.25">
      <c r="B236" s="197"/>
      <c r="C236" s="198"/>
      <c r="D236" s="191" t="s">
        <v>214</v>
      </c>
      <c r="E236" s="199" t="s">
        <v>19</v>
      </c>
      <c r="F236" s="200" t="s">
        <v>1399</v>
      </c>
      <c r="G236" s="198"/>
      <c r="H236" s="201">
        <v>3.7029999999999998</v>
      </c>
      <c r="I236" s="202"/>
      <c r="J236" s="198"/>
      <c r="K236" s="198"/>
      <c r="L236" s="203"/>
      <c r="M236" s="204"/>
      <c r="N236" s="205"/>
      <c r="O236" s="205"/>
      <c r="P236" s="205"/>
      <c r="Q236" s="205"/>
      <c r="R236" s="205"/>
      <c r="S236" s="205"/>
      <c r="T236" s="206"/>
      <c r="AT236" s="207" t="s">
        <v>214</v>
      </c>
      <c r="AU236" s="207" t="s">
        <v>81</v>
      </c>
      <c r="AV236" s="13" t="s">
        <v>81</v>
      </c>
      <c r="AW236" s="13" t="s">
        <v>34</v>
      </c>
      <c r="AX236" s="13" t="s">
        <v>72</v>
      </c>
      <c r="AY236" s="207" t="s">
        <v>177</v>
      </c>
    </row>
    <row r="237" spans="1:65" s="14" customFormat="1" ht="11.25">
      <c r="B237" s="208"/>
      <c r="C237" s="209"/>
      <c r="D237" s="191" t="s">
        <v>214</v>
      </c>
      <c r="E237" s="210" t="s">
        <v>19</v>
      </c>
      <c r="F237" s="211" t="s">
        <v>217</v>
      </c>
      <c r="G237" s="209"/>
      <c r="H237" s="212">
        <v>3.7029999999999998</v>
      </c>
      <c r="I237" s="213"/>
      <c r="J237" s="209"/>
      <c r="K237" s="209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214</v>
      </c>
      <c r="AU237" s="218" t="s">
        <v>81</v>
      </c>
      <c r="AV237" s="14" t="s">
        <v>184</v>
      </c>
      <c r="AW237" s="14" t="s">
        <v>34</v>
      </c>
      <c r="AX237" s="14" t="s">
        <v>79</v>
      </c>
      <c r="AY237" s="218" t="s">
        <v>177</v>
      </c>
    </row>
    <row r="238" spans="1:65" s="2" customFormat="1" ht="24.2" customHeight="1">
      <c r="A238" s="34"/>
      <c r="B238" s="35"/>
      <c r="C238" s="219" t="s">
        <v>401</v>
      </c>
      <c r="D238" s="219" t="s">
        <v>335</v>
      </c>
      <c r="E238" s="220" t="s">
        <v>1312</v>
      </c>
      <c r="F238" s="221" t="s">
        <v>1313</v>
      </c>
      <c r="G238" s="222" t="s">
        <v>257</v>
      </c>
      <c r="H238" s="223">
        <v>74.06</v>
      </c>
      <c r="I238" s="224"/>
      <c r="J238" s="225">
        <f>ROUND(I238*H238,2)</f>
        <v>0</v>
      </c>
      <c r="K238" s="221" t="s">
        <v>183</v>
      </c>
      <c r="L238" s="226"/>
      <c r="M238" s="227" t="s">
        <v>19</v>
      </c>
      <c r="N238" s="228" t="s">
        <v>43</v>
      </c>
      <c r="O238" s="64"/>
      <c r="P238" s="187">
        <f>O238*H238</f>
        <v>0</v>
      </c>
      <c r="Q238" s="187">
        <v>1</v>
      </c>
      <c r="R238" s="187">
        <f>Q238*H238</f>
        <v>74.06</v>
      </c>
      <c r="S238" s="187">
        <v>0</v>
      </c>
      <c r="T238" s="18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9" t="s">
        <v>229</v>
      </c>
      <c r="AT238" s="189" t="s">
        <v>335</v>
      </c>
      <c r="AU238" s="189" t="s">
        <v>81</v>
      </c>
      <c r="AY238" s="17" t="s">
        <v>177</v>
      </c>
      <c r="BE238" s="190">
        <f>IF(N238="základní",J238,0)</f>
        <v>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17" t="s">
        <v>79</v>
      </c>
      <c r="BK238" s="190">
        <f>ROUND(I238*H238,2)</f>
        <v>0</v>
      </c>
      <c r="BL238" s="17" t="s">
        <v>184</v>
      </c>
      <c r="BM238" s="189" t="s">
        <v>1400</v>
      </c>
    </row>
    <row r="239" spans="1:65" s="2" customFormat="1" ht="11.25">
      <c r="A239" s="34"/>
      <c r="B239" s="35"/>
      <c r="C239" s="36"/>
      <c r="D239" s="191" t="s">
        <v>186</v>
      </c>
      <c r="E239" s="36"/>
      <c r="F239" s="192" t="s">
        <v>1313</v>
      </c>
      <c r="G239" s="36"/>
      <c r="H239" s="36"/>
      <c r="I239" s="193"/>
      <c r="J239" s="36"/>
      <c r="K239" s="36"/>
      <c r="L239" s="39"/>
      <c r="M239" s="194"/>
      <c r="N239" s="195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186</v>
      </c>
      <c r="AU239" s="17" t="s">
        <v>81</v>
      </c>
    </row>
    <row r="240" spans="1:65" s="2" customFormat="1" ht="19.5">
      <c r="A240" s="34"/>
      <c r="B240" s="35"/>
      <c r="C240" s="36"/>
      <c r="D240" s="191" t="s">
        <v>205</v>
      </c>
      <c r="E240" s="36"/>
      <c r="F240" s="196" t="s">
        <v>1401</v>
      </c>
      <c r="G240" s="36"/>
      <c r="H240" s="36"/>
      <c r="I240" s="193"/>
      <c r="J240" s="36"/>
      <c r="K240" s="36"/>
      <c r="L240" s="39"/>
      <c r="M240" s="194"/>
      <c r="N240" s="195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205</v>
      </c>
      <c r="AU240" s="17" t="s">
        <v>81</v>
      </c>
    </row>
    <row r="241" spans="1:65" s="13" customFormat="1" ht="11.25">
      <c r="B241" s="197"/>
      <c r="C241" s="198"/>
      <c r="D241" s="191" t="s">
        <v>214</v>
      </c>
      <c r="E241" s="199" t="s">
        <v>19</v>
      </c>
      <c r="F241" s="200" t="s">
        <v>1402</v>
      </c>
      <c r="G241" s="198"/>
      <c r="H241" s="201">
        <v>74.06</v>
      </c>
      <c r="I241" s="202"/>
      <c r="J241" s="198"/>
      <c r="K241" s="198"/>
      <c r="L241" s="203"/>
      <c r="M241" s="204"/>
      <c r="N241" s="205"/>
      <c r="O241" s="205"/>
      <c r="P241" s="205"/>
      <c r="Q241" s="205"/>
      <c r="R241" s="205"/>
      <c r="S241" s="205"/>
      <c r="T241" s="206"/>
      <c r="AT241" s="207" t="s">
        <v>214</v>
      </c>
      <c r="AU241" s="207" t="s">
        <v>81</v>
      </c>
      <c r="AV241" s="13" t="s">
        <v>81</v>
      </c>
      <c r="AW241" s="13" t="s">
        <v>34</v>
      </c>
      <c r="AX241" s="13" t="s">
        <v>72</v>
      </c>
      <c r="AY241" s="207" t="s">
        <v>177</v>
      </c>
    </row>
    <row r="242" spans="1:65" s="14" customFormat="1" ht="11.25">
      <c r="B242" s="208"/>
      <c r="C242" s="209"/>
      <c r="D242" s="191" t="s">
        <v>214</v>
      </c>
      <c r="E242" s="210" t="s">
        <v>19</v>
      </c>
      <c r="F242" s="211" t="s">
        <v>217</v>
      </c>
      <c r="G242" s="209"/>
      <c r="H242" s="212">
        <v>74.06</v>
      </c>
      <c r="I242" s="213"/>
      <c r="J242" s="209"/>
      <c r="K242" s="209"/>
      <c r="L242" s="214"/>
      <c r="M242" s="215"/>
      <c r="N242" s="216"/>
      <c r="O242" s="216"/>
      <c r="P242" s="216"/>
      <c r="Q242" s="216"/>
      <c r="R242" s="216"/>
      <c r="S242" s="216"/>
      <c r="T242" s="217"/>
      <c r="AT242" s="218" t="s">
        <v>214</v>
      </c>
      <c r="AU242" s="218" t="s">
        <v>81</v>
      </c>
      <c r="AV242" s="14" t="s">
        <v>184</v>
      </c>
      <c r="AW242" s="14" t="s">
        <v>34</v>
      </c>
      <c r="AX242" s="14" t="s">
        <v>79</v>
      </c>
      <c r="AY242" s="218" t="s">
        <v>177</v>
      </c>
    </row>
    <row r="243" spans="1:65" s="2" customFormat="1" ht="24.2" customHeight="1">
      <c r="A243" s="34"/>
      <c r="B243" s="35"/>
      <c r="C243" s="178" t="s">
        <v>408</v>
      </c>
      <c r="D243" s="178" t="s">
        <v>179</v>
      </c>
      <c r="E243" s="179" t="s">
        <v>1247</v>
      </c>
      <c r="F243" s="180" t="s">
        <v>1248</v>
      </c>
      <c r="G243" s="181" t="s">
        <v>182</v>
      </c>
      <c r="H243" s="182">
        <v>80.5</v>
      </c>
      <c r="I243" s="183"/>
      <c r="J243" s="184">
        <f>ROUND(I243*H243,2)</f>
        <v>0</v>
      </c>
      <c r="K243" s="180" t="s">
        <v>183</v>
      </c>
      <c r="L243" s="39"/>
      <c r="M243" s="185" t="s">
        <v>19</v>
      </c>
      <c r="N243" s="186" t="s">
        <v>43</v>
      </c>
      <c r="O243" s="64"/>
      <c r="P243" s="187">
        <f>O243*H243</f>
        <v>0</v>
      </c>
      <c r="Q243" s="187">
        <v>0.49562400000000001</v>
      </c>
      <c r="R243" s="187">
        <f>Q243*H243</f>
        <v>39.897731999999998</v>
      </c>
      <c r="S243" s="187">
        <v>0</v>
      </c>
      <c r="T243" s="18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9" t="s">
        <v>184</v>
      </c>
      <c r="AT243" s="189" t="s">
        <v>179</v>
      </c>
      <c r="AU243" s="189" t="s">
        <v>81</v>
      </c>
      <c r="AY243" s="17" t="s">
        <v>177</v>
      </c>
      <c r="BE243" s="190">
        <f>IF(N243="základní",J243,0)</f>
        <v>0</v>
      </c>
      <c r="BF243" s="190">
        <f>IF(N243="snížená",J243,0)</f>
        <v>0</v>
      </c>
      <c r="BG243" s="190">
        <f>IF(N243="zákl. přenesená",J243,0)</f>
        <v>0</v>
      </c>
      <c r="BH243" s="190">
        <f>IF(N243="sníž. přenesená",J243,0)</f>
        <v>0</v>
      </c>
      <c r="BI243" s="190">
        <f>IF(N243="nulová",J243,0)</f>
        <v>0</v>
      </c>
      <c r="BJ243" s="17" t="s">
        <v>79</v>
      </c>
      <c r="BK243" s="190">
        <f>ROUND(I243*H243,2)</f>
        <v>0</v>
      </c>
      <c r="BL243" s="17" t="s">
        <v>184</v>
      </c>
      <c r="BM243" s="189" t="s">
        <v>1403</v>
      </c>
    </row>
    <row r="244" spans="1:65" s="2" customFormat="1" ht="19.5">
      <c r="A244" s="34"/>
      <c r="B244" s="35"/>
      <c r="C244" s="36"/>
      <c r="D244" s="191" t="s">
        <v>186</v>
      </c>
      <c r="E244" s="36"/>
      <c r="F244" s="192" t="s">
        <v>1250</v>
      </c>
      <c r="G244" s="36"/>
      <c r="H244" s="36"/>
      <c r="I244" s="193"/>
      <c r="J244" s="36"/>
      <c r="K244" s="36"/>
      <c r="L244" s="39"/>
      <c r="M244" s="194"/>
      <c r="N244" s="195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186</v>
      </c>
      <c r="AU244" s="17" t="s">
        <v>81</v>
      </c>
    </row>
    <row r="245" spans="1:65" s="2" customFormat="1" ht="185.25">
      <c r="A245" s="34"/>
      <c r="B245" s="35"/>
      <c r="C245" s="36"/>
      <c r="D245" s="191" t="s">
        <v>188</v>
      </c>
      <c r="E245" s="36"/>
      <c r="F245" s="196" t="s">
        <v>699</v>
      </c>
      <c r="G245" s="36"/>
      <c r="H245" s="36"/>
      <c r="I245" s="193"/>
      <c r="J245" s="36"/>
      <c r="K245" s="36"/>
      <c r="L245" s="39"/>
      <c r="M245" s="194"/>
      <c r="N245" s="195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188</v>
      </c>
      <c r="AU245" s="17" t="s">
        <v>81</v>
      </c>
    </row>
    <row r="246" spans="1:65" s="2" customFormat="1" ht="19.5">
      <c r="A246" s="34"/>
      <c r="B246" s="35"/>
      <c r="C246" s="36"/>
      <c r="D246" s="191" t="s">
        <v>205</v>
      </c>
      <c r="E246" s="36"/>
      <c r="F246" s="196" t="s">
        <v>1404</v>
      </c>
      <c r="G246" s="36"/>
      <c r="H246" s="36"/>
      <c r="I246" s="193"/>
      <c r="J246" s="36"/>
      <c r="K246" s="36"/>
      <c r="L246" s="39"/>
      <c r="M246" s="194"/>
      <c r="N246" s="195"/>
      <c r="O246" s="64"/>
      <c r="P246" s="64"/>
      <c r="Q246" s="64"/>
      <c r="R246" s="64"/>
      <c r="S246" s="64"/>
      <c r="T246" s="6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205</v>
      </c>
      <c r="AU246" s="17" t="s">
        <v>81</v>
      </c>
    </row>
    <row r="247" spans="1:65" s="2" customFormat="1" ht="14.45" customHeight="1">
      <c r="A247" s="34"/>
      <c r="B247" s="35"/>
      <c r="C247" s="178" t="s">
        <v>419</v>
      </c>
      <c r="D247" s="178" t="s">
        <v>179</v>
      </c>
      <c r="E247" s="179" t="s">
        <v>438</v>
      </c>
      <c r="F247" s="180" t="s">
        <v>439</v>
      </c>
      <c r="G247" s="181" t="s">
        <v>440</v>
      </c>
      <c r="H247" s="182">
        <v>15</v>
      </c>
      <c r="I247" s="183"/>
      <c r="J247" s="184">
        <f>ROUND(I247*H247,2)</f>
        <v>0</v>
      </c>
      <c r="K247" s="180" t="s">
        <v>183</v>
      </c>
      <c r="L247" s="39"/>
      <c r="M247" s="185" t="s">
        <v>19</v>
      </c>
      <c r="N247" s="186" t="s">
        <v>43</v>
      </c>
      <c r="O247" s="64"/>
      <c r="P247" s="187">
        <f>O247*H247</f>
        <v>0</v>
      </c>
      <c r="Q247" s="187">
        <v>1.17E-3</v>
      </c>
      <c r="R247" s="187">
        <f>Q247*H247</f>
        <v>1.755E-2</v>
      </c>
      <c r="S247" s="187">
        <v>0</v>
      </c>
      <c r="T247" s="18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9" t="s">
        <v>184</v>
      </c>
      <c r="AT247" s="189" t="s">
        <v>179</v>
      </c>
      <c r="AU247" s="189" t="s">
        <v>81</v>
      </c>
      <c r="AY247" s="17" t="s">
        <v>177</v>
      </c>
      <c r="BE247" s="190">
        <f>IF(N247="základní",J247,0)</f>
        <v>0</v>
      </c>
      <c r="BF247" s="190">
        <f>IF(N247="snížená",J247,0)</f>
        <v>0</v>
      </c>
      <c r="BG247" s="190">
        <f>IF(N247="zákl. přenesená",J247,0)</f>
        <v>0</v>
      </c>
      <c r="BH247" s="190">
        <f>IF(N247="sníž. přenesená",J247,0)</f>
        <v>0</v>
      </c>
      <c r="BI247" s="190">
        <f>IF(N247="nulová",J247,0)</f>
        <v>0</v>
      </c>
      <c r="BJ247" s="17" t="s">
        <v>79</v>
      </c>
      <c r="BK247" s="190">
        <f>ROUND(I247*H247,2)</f>
        <v>0</v>
      </c>
      <c r="BL247" s="17" t="s">
        <v>184</v>
      </c>
      <c r="BM247" s="189" t="s">
        <v>1405</v>
      </c>
    </row>
    <row r="248" spans="1:65" s="2" customFormat="1" ht="11.25">
      <c r="A248" s="34"/>
      <c r="B248" s="35"/>
      <c r="C248" s="36"/>
      <c r="D248" s="191" t="s">
        <v>186</v>
      </c>
      <c r="E248" s="36"/>
      <c r="F248" s="192" t="s">
        <v>442</v>
      </c>
      <c r="G248" s="36"/>
      <c r="H248" s="36"/>
      <c r="I248" s="193"/>
      <c r="J248" s="36"/>
      <c r="K248" s="36"/>
      <c r="L248" s="39"/>
      <c r="M248" s="194"/>
      <c r="N248" s="195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186</v>
      </c>
      <c r="AU248" s="17" t="s">
        <v>81</v>
      </c>
    </row>
    <row r="249" spans="1:65" s="2" customFormat="1" ht="165.75">
      <c r="A249" s="34"/>
      <c r="B249" s="35"/>
      <c r="C249" s="36"/>
      <c r="D249" s="191" t="s">
        <v>188</v>
      </c>
      <c r="E249" s="36"/>
      <c r="F249" s="196" t="s">
        <v>443</v>
      </c>
      <c r="G249" s="36"/>
      <c r="H249" s="36"/>
      <c r="I249" s="193"/>
      <c r="J249" s="36"/>
      <c r="K249" s="36"/>
      <c r="L249" s="39"/>
      <c r="M249" s="194"/>
      <c r="N249" s="195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188</v>
      </c>
      <c r="AU249" s="17" t="s">
        <v>81</v>
      </c>
    </row>
    <row r="250" spans="1:65" s="2" customFormat="1" ht="19.5">
      <c r="A250" s="34"/>
      <c r="B250" s="35"/>
      <c r="C250" s="36"/>
      <c r="D250" s="191" t="s">
        <v>205</v>
      </c>
      <c r="E250" s="36"/>
      <c r="F250" s="196" t="s">
        <v>1406</v>
      </c>
      <c r="G250" s="36"/>
      <c r="H250" s="36"/>
      <c r="I250" s="193"/>
      <c r="J250" s="36"/>
      <c r="K250" s="36"/>
      <c r="L250" s="39"/>
      <c r="M250" s="194"/>
      <c r="N250" s="195"/>
      <c r="O250" s="64"/>
      <c r="P250" s="64"/>
      <c r="Q250" s="64"/>
      <c r="R250" s="64"/>
      <c r="S250" s="64"/>
      <c r="T250" s="65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205</v>
      </c>
      <c r="AU250" s="17" t="s">
        <v>81</v>
      </c>
    </row>
    <row r="251" spans="1:65" s="13" customFormat="1" ht="11.25">
      <c r="B251" s="197"/>
      <c r="C251" s="198"/>
      <c r="D251" s="191" t="s">
        <v>214</v>
      </c>
      <c r="E251" s="199" t="s">
        <v>19</v>
      </c>
      <c r="F251" s="200" t="s">
        <v>1407</v>
      </c>
      <c r="G251" s="198"/>
      <c r="H251" s="201">
        <v>15</v>
      </c>
      <c r="I251" s="202"/>
      <c r="J251" s="198"/>
      <c r="K251" s="198"/>
      <c r="L251" s="203"/>
      <c r="M251" s="204"/>
      <c r="N251" s="205"/>
      <c r="O251" s="205"/>
      <c r="P251" s="205"/>
      <c r="Q251" s="205"/>
      <c r="R251" s="205"/>
      <c r="S251" s="205"/>
      <c r="T251" s="206"/>
      <c r="AT251" s="207" t="s">
        <v>214</v>
      </c>
      <c r="AU251" s="207" t="s">
        <v>81</v>
      </c>
      <c r="AV251" s="13" t="s">
        <v>81</v>
      </c>
      <c r="AW251" s="13" t="s">
        <v>34</v>
      </c>
      <c r="AX251" s="13" t="s">
        <v>72</v>
      </c>
      <c r="AY251" s="207" t="s">
        <v>177</v>
      </c>
    </row>
    <row r="252" spans="1:65" s="14" customFormat="1" ht="11.25">
      <c r="B252" s="208"/>
      <c r="C252" s="209"/>
      <c r="D252" s="191" t="s">
        <v>214</v>
      </c>
      <c r="E252" s="210" t="s">
        <v>19</v>
      </c>
      <c r="F252" s="211" t="s">
        <v>217</v>
      </c>
      <c r="G252" s="209"/>
      <c r="H252" s="212">
        <v>15</v>
      </c>
      <c r="I252" s="213"/>
      <c r="J252" s="209"/>
      <c r="K252" s="209"/>
      <c r="L252" s="214"/>
      <c r="M252" s="215"/>
      <c r="N252" s="216"/>
      <c r="O252" s="216"/>
      <c r="P252" s="216"/>
      <c r="Q252" s="216"/>
      <c r="R252" s="216"/>
      <c r="S252" s="216"/>
      <c r="T252" s="217"/>
      <c r="AT252" s="218" t="s">
        <v>214</v>
      </c>
      <c r="AU252" s="218" t="s">
        <v>81</v>
      </c>
      <c r="AV252" s="14" t="s">
        <v>184</v>
      </c>
      <c r="AW252" s="14" t="s">
        <v>34</v>
      </c>
      <c r="AX252" s="14" t="s">
        <v>79</v>
      </c>
      <c r="AY252" s="218" t="s">
        <v>177</v>
      </c>
    </row>
    <row r="253" spans="1:65" s="2" customFormat="1" ht="14.45" customHeight="1">
      <c r="A253" s="34"/>
      <c r="B253" s="35"/>
      <c r="C253" s="178" t="s">
        <v>425</v>
      </c>
      <c r="D253" s="178" t="s">
        <v>179</v>
      </c>
      <c r="E253" s="179" t="s">
        <v>447</v>
      </c>
      <c r="F253" s="180" t="s">
        <v>448</v>
      </c>
      <c r="G253" s="181" t="s">
        <v>440</v>
      </c>
      <c r="H253" s="182">
        <v>15</v>
      </c>
      <c r="I253" s="183"/>
      <c r="J253" s="184">
        <f>ROUND(I253*H253,2)</f>
        <v>0</v>
      </c>
      <c r="K253" s="180" t="s">
        <v>183</v>
      </c>
      <c r="L253" s="39"/>
      <c r="M253" s="185" t="s">
        <v>19</v>
      </c>
      <c r="N253" s="186" t="s">
        <v>43</v>
      </c>
      <c r="O253" s="64"/>
      <c r="P253" s="187">
        <f>O253*H253</f>
        <v>0</v>
      </c>
      <c r="Q253" s="187">
        <v>5.8049999999999996E-4</v>
      </c>
      <c r="R253" s="187">
        <f>Q253*H253</f>
        <v>8.7075E-3</v>
      </c>
      <c r="S253" s="187">
        <v>0</v>
      </c>
      <c r="T253" s="18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9" t="s">
        <v>184</v>
      </c>
      <c r="AT253" s="189" t="s">
        <v>179</v>
      </c>
      <c r="AU253" s="189" t="s">
        <v>81</v>
      </c>
      <c r="AY253" s="17" t="s">
        <v>177</v>
      </c>
      <c r="BE253" s="190">
        <f>IF(N253="základní",J253,0)</f>
        <v>0</v>
      </c>
      <c r="BF253" s="190">
        <f>IF(N253="snížená",J253,0)</f>
        <v>0</v>
      </c>
      <c r="BG253" s="190">
        <f>IF(N253="zákl. přenesená",J253,0)</f>
        <v>0</v>
      </c>
      <c r="BH253" s="190">
        <f>IF(N253="sníž. přenesená",J253,0)</f>
        <v>0</v>
      </c>
      <c r="BI253" s="190">
        <f>IF(N253="nulová",J253,0)</f>
        <v>0</v>
      </c>
      <c r="BJ253" s="17" t="s">
        <v>79</v>
      </c>
      <c r="BK253" s="190">
        <f>ROUND(I253*H253,2)</f>
        <v>0</v>
      </c>
      <c r="BL253" s="17" t="s">
        <v>184</v>
      </c>
      <c r="BM253" s="189" t="s">
        <v>1408</v>
      </c>
    </row>
    <row r="254" spans="1:65" s="2" customFormat="1" ht="11.25">
      <c r="A254" s="34"/>
      <c r="B254" s="35"/>
      <c r="C254" s="36"/>
      <c r="D254" s="191" t="s">
        <v>186</v>
      </c>
      <c r="E254" s="36"/>
      <c r="F254" s="192" t="s">
        <v>450</v>
      </c>
      <c r="G254" s="36"/>
      <c r="H254" s="36"/>
      <c r="I254" s="193"/>
      <c r="J254" s="36"/>
      <c r="K254" s="36"/>
      <c r="L254" s="39"/>
      <c r="M254" s="194"/>
      <c r="N254" s="195"/>
      <c r="O254" s="64"/>
      <c r="P254" s="64"/>
      <c r="Q254" s="64"/>
      <c r="R254" s="64"/>
      <c r="S254" s="64"/>
      <c r="T254" s="65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186</v>
      </c>
      <c r="AU254" s="17" t="s">
        <v>81</v>
      </c>
    </row>
    <row r="255" spans="1:65" s="2" customFormat="1" ht="165.75">
      <c r="A255" s="34"/>
      <c r="B255" s="35"/>
      <c r="C255" s="36"/>
      <c r="D255" s="191" t="s">
        <v>188</v>
      </c>
      <c r="E255" s="36"/>
      <c r="F255" s="196" t="s">
        <v>443</v>
      </c>
      <c r="G255" s="36"/>
      <c r="H255" s="36"/>
      <c r="I255" s="193"/>
      <c r="J255" s="36"/>
      <c r="K255" s="36"/>
      <c r="L255" s="39"/>
      <c r="M255" s="194"/>
      <c r="N255" s="195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188</v>
      </c>
      <c r="AU255" s="17" t="s">
        <v>81</v>
      </c>
    </row>
    <row r="256" spans="1:65" s="2" customFormat="1" ht="24.2" customHeight="1">
      <c r="A256" s="34"/>
      <c r="B256" s="35"/>
      <c r="C256" s="219" t="s">
        <v>431</v>
      </c>
      <c r="D256" s="219" t="s">
        <v>335</v>
      </c>
      <c r="E256" s="220" t="s">
        <v>420</v>
      </c>
      <c r="F256" s="221" t="s">
        <v>421</v>
      </c>
      <c r="G256" s="222" t="s">
        <v>257</v>
      </c>
      <c r="H256" s="223">
        <v>0.28799999999999998</v>
      </c>
      <c r="I256" s="224"/>
      <c r="J256" s="225">
        <f>ROUND(I256*H256,2)</f>
        <v>0</v>
      </c>
      <c r="K256" s="221" t="s">
        <v>183</v>
      </c>
      <c r="L256" s="226"/>
      <c r="M256" s="227" t="s">
        <v>19</v>
      </c>
      <c r="N256" s="228" t="s">
        <v>43</v>
      </c>
      <c r="O256" s="64"/>
      <c r="P256" s="187">
        <f>O256*H256</f>
        <v>0</v>
      </c>
      <c r="Q256" s="187">
        <v>1</v>
      </c>
      <c r="R256" s="187">
        <f>Q256*H256</f>
        <v>0.28799999999999998</v>
      </c>
      <c r="S256" s="187">
        <v>0</v>
      </c>
      <c r="T256" s="18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9" t="s">
        <v>229</v>
      </c>
      <c r="AT256" s="189" t="s">
        <v>335</v>
      </c>
      <c r="AU256" s="189" t="s">
        <v>81</v>
      </c>
      <c r="AY256" s="17" t="s">
        <v>177</v>
      </c>
      <c r="BE256" s="190">
        <f>IF(N256="základní",J256,0)</f>
        <v>0</v>
      </c>
      <c r="BF256" s="190">
        <f>IF(N256="snížená",J256,0)</f>
        <v>0</v>
      </c>
      <c r="BG256" s="190">
        <f>IF(N256="zákl. přenesená",J256,0)</f>
        <v>0</v>
      </c>
      <c r="BH256" s="190">
        <f>IF(N256="sníž. přenesená",J256,0)</f>
        <v>0</v>
      </c>
      <c r="BI256" s="190">
        <f>IF(N256="nulová",J256,0)</f>
        <v>0</v>
      </c>
      <c r="BJ256" s="17" t="s">
        <v>79</v>
      </c>
      <c r="BK256" s="190">
        <f>ROUND(I256*H256,2)</f>
        <v>0</v>
      </c>
      <c r="BL256" s="17" t="s">
        <v>184</v>
      </c>
      <c r="BM256" s="189" t="s">
        <v>1409</v>
      </c>
    </row>
    <row r="257" spans="1:65" s="2" customFormat="1" ht="11.25">
      <c r="A257" s="34"/>
      <c r="B257" s="35"/>
      <c r="C257" s="36"/>
      <c r="D257" s="191" t="s">
        <v>186</v>
      </c>
      <c r="E257" s="36"/>
      <c r="F257" s="192" t="s">
        <v>421</v>
      </c>
      <c r="G257" s="36"/>
      <c r="H257" s="36"/>
      <c r="I257" s="193"/>
      <c r="J257" s="36"/>
      <c r="K257" s="36"/>
      <c r="L257" s="39"/>
      <c r="M257" s="194"/>
      <c r="N257" s="195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186</v>
      </c>
      <c r="AU257" s="17" t="s">
        <v>81</v>
      </c>
    </row>
    <row r="258" spans="1:65" s="2" customFormat="1" ht="19.5">
      <c r="A258" s="34"/>
      <c r="B258" s="35"/>
      <c r="C258" s="36"/>
      <c r="D258" s="191" t="s">
        <v>205</v>
      </c>
      <c r="E258" s="36"/>
      <c r="F258" s="196" t="s">
        <v>423</v>
      </c>
      <c r="G258" s="36"/>
      <c r="H258" s="36"/>
      <c r="I258" s="193"/>
      <c r="J258" s="36"/>
      <c r="K258" s="36"/>
      <c r="L258" s="39"/>
      <c r="M258" s="194"/>
      <c r="N258" s="195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205</v>
      </c>
      <c r="AU258" s="17" t="s">
        <v>81</v>
      </c>
    </row>
    <row r="259" spans="1:65" s="13" customFormat="1" ht="11.25">
      <c r="B259" s="197"/>
      <c r="C259" s="198"/>
      <c r="D259" s="191" t="s">
        <v>214</v>
      </c>
      <c r="E259" s="199" t="s">
        <v>19</v>
      </c>
      <c r="F259" s="200" t="s">
        <v>1410</v>
      </c>
      <c r="G259" s="198"/>
      <c r="H259" s="201">
        <v>0.28799999999999998</v>
      </c>
      <c r="I259" s="202"/>
      <c r="J259" s="198"/>
      <c r="K259" s="198"/>
      <c r="L259" s="203"/>
      <c r="M259" s="204"/>
      <c r="N259" s="205"/>
      <c r="O259" s="205"/>
      <c r="P259" s="205"/>
      <c r="Q259" s="205"/>
      <c r="R259" s="205"/>
      <c r="S259" s="205"/>
      <c r="T259" s="206"/>
      <c r="AT259" s="207" t="s">
        <v>214</v>
      </c>
      <c r="AU259" s="207" t="s">
        <v>81</v>
      </c>
      <c r="AV259" s="13" t="s">
        <v>81</v>
      </c>
      <c r="AW259" s="13" t="s">
        <v>34</v>
      </c>
      <c r="AX259" s="13" t="s">
        <v>72</v>
      </c>
      <c r="AY259" s="207" t="s">
        <v>177</v>
      </c>
    </row>
    <row r="260" spans="1:65" s="14" customFormat="1" ht="11.25">
      <c r="B260" s="208"/>
      <c r="C260" s="209"/>
      <c r="D260" s="191" t="s">
        <v>214</v>
      </c>
      <c r="E260" s="210" t="s">
        <v>19</v>
      </c>
      <c r="F260" s="211" t="s">
        <v>217</v>
      </c>
      <c r="G260" s="209"/>
      <c r="H260" s="212">
        <v>0.28799999999999998</v>
      </c>
      <c r="I260" s="213"/>
      <c r="J260" s="209"/>
      <c r="K260" s="209"/>
      <c r="L260" s="214"/>
      <c r="M260" s="215"/>
      <c r="N260" s="216"/>
      <c r="O260" s="216"/>
      <c r="P260" s="216"/>
      <c r="Q260" s="216"/>
      <c r="R260" s="216"/>
      <c r="S260" s="216"/>
      <c r="T260" s="217"/>
      <c r="AT260" s="218" t="s">
        <v>214</v>
      </c>
      <c r="AU260" s="218" t="s">
        <v>81</v>
      </c>
      <c r="AV260" s="14" t="s">
        <v>184</v>
      </c>
      <c r="AW260" s="14" t="s">
        <v>34</v>
      </c>
      <c r="AX260" s="14" t="s">
        <v>79</v>
      </c>
      <c r="AY260" s="218" t="s">
        <v>177</v>
      </c>
    </row>
    <row r="261" spans="1:65" s="2" customFormat="1" ht="24.2" customHeight="1">
      <c r="A261" s="34"/>
      <c r="B261" s="35"/>
      <c r="C261" s="219" t="s">
        <v>437</v>
      </c>
      <c r="D261" s="219" t="s">
        <v>335</v>
      </c>
      <c r="E261" s="220" t="s">
        <v>426</v>
      </c>
      <c r="F261" s="221" t="s">
        <v>427</v>
      </c>
      <c r="G261" s="222" t="s">
        <v>257</v>
      </c>
      <c r="H261" s="223">
        <v>0.13100000000000001</v>
      </c>
      <c r="I261" s="224"/>
      <c r="J261" s="225">
        <f>ROUND(I261*H261,2)</f>
        <v>0</v>
      </c>
      <c r="K261" s="221" t="s">
        <v>183</v>
      </c>
      <c r="L261" s="226"/>
      <c r="M261" s="227" t="s">
        <v>19</v>
      </c>
      <c r="N261" s="228" t="s">
        <v>43</v>
      </c>
      <c r="O261" s="64"/>
      <c r="P261" s="187">
        <f>O261*H261</f>
        <v>0</v>
      </c>
      <c r="Q261" s="187">
        <v>1</v>
      </c>
      <c r="R261" s="187">
        <f>Q261*H261</f>
        <v>0.13100000000000001</v>
      </c>
      <c r="S261" s="187">
        <v>0</v>
      </c>
      <c r="T261" s="18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9" t="s">
        <v>229</v>
      </c>
      <c r="AT261" s="189" t="s">
        <v>335</v>
      </c>
      <c r="AU261" s="189" t="s">
        <v>81</v>
      </c>
      <c r="AY261" s="17" t="s">
        <v>177</v>
      </c>
      <c r="BE261" s="190">
        <f>IF(N261="základní",J261,0)</f>
        <v>0</v>
      </c>
      <c r="BF261" s="190">
        <f>IF(N261="snížená",J261,0)</f>
        <v>0</v>
      </c>
      <c r="BG261" s="190">
        <f>IF(N261="zákl. přenesená",J261,0)</f>
        <v>0</v>
      </c>
      <c r="BH261" s="190">
        <f>IF(N261="sníž. přenesená",J261,0)</f>
        <v>0</v>
      </c>
      <c r="BI261" s="190">
        <f>IF(N261="nulová",J261,0)</f>
        <v>0</v>
      </c>
      <c r="BJ261" s="17" t="s">
        <v>79</v>
      </c>
      <c r="BK261" s="190">
        <f>ROUND(I261*H261,2)</f>
        <v>0</v>
      </c>
      <c r="BL261" s="17" t="s">
        <v>184</v>
      </c>
      <c r="BM261" s="189" t="s">
        <v>1411</v>
      </c>
    </row>
    <row r="262" spans="1:65" s="2" customFormat="1" ht="11.25">
      <c r="A262" s="34"/>
      <c r="B262" s="35"/>
      <c r="C262" s="36"/>
      <c r="D262" s="191" t="s">
        <v>186</v>
      </c>
      <c r="E262" s="36"/>
      <c r="F262" s="192" t="s">
        <v>427</v>
      </c>
      <c r="G262" s="36"/>
      <c r="H262" s="36"/>
      <c r="I262" s="193"/>
      <c r="J262" s="36"/>
      <c r="K262" s="36"/>
      <c r="L262" s="39"/>
      <c r="M262" s="194"/>
      <c r="N262" s="195"/>
      <c r="O262" s="64"/>
      <c r="P262" s="64"/>
      <c r="Q262" s="64"/>
      <c r="R262" s="64"/>
      <c r="S262" s="64"/>
      <c r="T262" s="65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186</v>
      </c>
      <c r="AU262" s="17" t="s">
        <v>81</v>
      </c>
    </row>
    <row r="263" spans="1:65" s="2" customFormat="1" ht="19.5">
      <c r="A263" s="34"/>
      <c r="B263" s="35"/>
      <c r="C263" s="36"/>
      <c r="D263" s="191" t="s">
        <v>205</v>
      </c>
      <c r="E263" s="36"/>
      <c r="F263" s="196" t="s">
        <v>1412</v>
      </c>
      <c r="G263" s="36"/>
      <c r="H263" s="36"/>
      <c r="I263" s="193"/>
      <c r="J263" s="36"/>
      <c r="K263" s="36"/>
      <c r="L263" s="39"/>
      <c r="M263" s="194"/>
      <c r="N263" s="195"/>
      <c r="O263" s="64"/>
      <c r="P263" s="64"/>
      <c r="Q263" s="64"/>
      <c r="R263" s="64"/>
      <c r="S263" s="64"/>
      <c r="T263" s="65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205</v>
      </c>
      <c r="AU263" s="17" t="s">
        <v>81</v>
      </c>
    </row>
    <row r="264" spans="1:65" s="13" customFormat="1" ht="11.25">
      <c r="B264" s="197"/>
      <c r="C264" s="198"/>
      <c r="D264" s="191" t="s">
        <v>214</v>
      </c>
      <c r="E264" s="199" t="s">
        <v>19</v>
      </c>
      <c r="F264" s="200" t="s">
        <v>1413</v>
      </c>
      <c r="G264" s="198"/>
      <c r="H264" s="201">
        <v>0.13100000000000001</v>
      </c>
      <c r="I264" s="202"/>
      <c r="J264" s="198"/>
      <c r="K264" s="198"/>
      <c r="L264" s="203"/>
      <c r="M264" s="204"/>
      <c r="N264" s="205"/>
      <c r="O264" s="205"/>
      <c r="P264" s="205"/>
      <c r="Q264" s="205"/>
      <c r="R264" s="205"/>
      <c r="S264" s="205"/>
      <c r="T264" s="206"/>
      <c r="AT264" s="207" t="s">
        <v>214</v>
      </c>
      <c r="AU264" s="207" t="s">
        <v>81</v>
      </c>
      <c r="AV264" s="13" t="s">
        <v>81</v>
      </c>
      <c r="AW264" s="13" t="s">
        <v>34</v>
      </c>
      <c r="AX264" s="13" t="s">
        <v>72</v>
      </c>
      <c r="AY264" s="207" t="s">
        <v>177</v>
      </c>
    </row>
    <row r="265" spans="1:65" s="14" customFormat="1" ht="11.25">
      <c r="B265" s="208"/>
      <c r="C265" s="209"/>
      <c r="D265" s="191" t="s">
        <v>214</v>
      </c>
      <c r="E265" s="210" t="s">
        <v>19</v>
      </c>
      <c r="F265" s="211" t="s">
        <v>217</v>
      </c>
      <c r="G265" s="209"/>
      <c r="H265" s="212">
        <v>0.13100000000000001</v>
      </c>
      <c r="I265" s="213"/>
      <c r="J265" s="209"/>
      <c r="K265" s="209"/>
      <c r="L265" s="214"/>
      <c r="M265" s="215"/>
      <c r="N265" s="216"/>
      <c r="O265" s="216"/>
      <c r="P265" s="216"/>
      <c r="Q265" s="216"/>
      <c r="R265" s="216"/>
      <c r="S265" s="216"/>
      <c r="T265" s="217"/>
      <c r="AT265" s="218" t="s">
        <v>214</v>
      </c>
      <c r="AU265" s="218" t="s">
        <v>81</v>
      </c>
      <c r="AV265" s="14" t="s">
        <v>184</v>
      </c>
      <c r="AW265" s="14" t="s">
        <v>34</v>
      </c>
      <c r="AX265" s="14" t="s">
        <v>79</v>
      </c>
      <c r="AY265" s="218" t="s">
        <v>177</v>
      </c>
    </row>
    <row r="266" spans="1:65" s="2" customFormat="1" ht="14.45" customHeight="1">
      <c r="A266" s="34"/>
      <c r="B266" s="35"/>
      <c r="C266" s="219" t="s">
        <v>446</v>
      </c>
      <c r="D266" s="219" t="s">
        <v>335</v>
      </c>
      <c r="E266" s="220" t="s">
        <v>432</v>
      </c>
      <c r="F266" s="221" t="s">
        <v>433</v>
      </c>
      <c r="G266" s="222" t="s">
        <v>257</v>
      </c>
      <c r="H266" s="223">
        <v>9.8000000000000004E-2</v>
      </c>
      <c r="I266" s="224"/>
      <c r="J266" s="225">
        <f>ROUND(I266*H266,2)</f>
        <v>0</v>
      </c>
      <c r="K266" s="221" t="s">
        <v>183</v>
      </c>
      <c r="L266" s="226"/>
      <c r="M266" s="227" t="s">
        <v>19</v>
      </c>
      <c r="N266" s="228" t="s">
        <v>43</v>
      </c>
      <c r="O266" s="64"/>
      <c r="P266" s="187">
        <f>O266*H266</f>
        <v>0</v>
      </c>
      <c r="Q266" s="187">
        <v>1</v>
      </c>
      <c r="R266" s="187">
        <f>Q266*H266</f>
        <v>9.8000000000000004E-2</v>
      </c>
      <c r="S266" s="187">
        <v>0</v>
      </c>
      <c r="T266" s="18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9" t="s">
        <v>229</v>
      </c>
      <c r="AT266" s="189" t="s">
        <v>335</v>
      </c>
      <c r="AU266" s="189" t="s">
        <v>81</v>
      </c>
      <c r="AY266" s="17" t="s">
        <v>177</v>
      </c>
      <c r="BE266" s="190">
        <f>IF(N266="základní",J266,0)</f>
        <v>0</v>
      </c>
      <c r="BF266" s="190">
        <f>IF(N266="snížená",J266,0)</f>
        <v>0</v>
      </c>
      <c r="BG266" s="190">
        <f>IF(N266="zákl. přenesená",J266,0)</f>
        <v>0</v>
      </c>
      <c r="BH266" s="190">
        <f>IF(N266="sníž. přenesená",J266,0)</f>
        <v>0</v>
      </c>
      <c r="BI266" s="190">
        <f>IF(N266="nulová",J266,0)</f>
        <v>0</v>
      </c>
      <c r="BJ266" s="17" t="s">
        <v>79</v>
      </c>
      <c r="BK266" s="190">
        <f>ROUND(I266*H266,2)</f>
        <v>0</v>
      </c>
      <c r="BL266" s="17" t="s">
        <v>184</v>
      </c>
      <c r="BM266" s="189" t="s">
        <v>1414</v>
      </c>
    </row>
    <row r="267" spans="1:65" s="2" customFormat="1" ht="11.25">
      <c r="A267" s="34"/>
      <c r="B267" s="35"/>
      <c r="C267" s="36"/>
      <c r="D267" s="191" t="s">
        <v>186</v>
      </c>
      <c r="E267" s="36"/>
      <c r="F267" s="192" t="s">
        <v>433</v>
      </c>
      <c r="G267" s="36"/>
      <c r="H267" s="36"/>
      <c r="I267" s="193"/>
      <c r="J267" s="36"/>
      <c r="K267" s="36"/>
      <c r="L267" s="39"/>
      <c r="M267" s="194"/>
      <c r="N267" s="195"/>
      <c r="O267" s="64"/>
      <c r="P267" s="64"/>
      <c r="Q267" s="64"/>
      <c r="R267" s="64"/>
      <c r="S267" s="64"/>
      <c r="T267" s="65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186</v>
      </c>
      <c r="AU267" s="17" t="s">
        <v>81</v>
      </c>
    </row>
    <row r="268" spans="1:65" s="2" customFormat="1" ht="19.5">
      <c r="A268" s="34"/>
      <c r="B268" s="35"/>
      <c r="C268" s="36"/>
      <c r="D268" s="191" t="s">
        <v>205</v>
      </c>
      <c r="E268" s="36"/>
      <c r="F268" s="196" t="s">
        <v>435</v>
      </c>
      <c r="G268" s="36"/>
      <c r="H268" s="36"/>
      <c r="I268" s="193"/>
      <c r="J268" s="36"/>
      <c r="K268" s="36"/>
      <c r="L268" s="39"/>
      <c r="M268" s="194"/>
      <c r="N268" s="195"/>
      <c r="O268" s="64"/>
      <c r="P268" s="64"/>
      <c r="Q268" s="64"/>
      <c r="R268" s="64"/>
      <c r="S268" s="64"/>
      <c r="T268" s="65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205</v>
      </c>
      <c r="AU268" s="17" t="s">
        <v>81</v>
      </c>
    </row>
    <row r="269" spans="1:65" s="13" customFormat="1" ht="11.25">
      <c r="B269" s="197"/>
      <c r="C269" s="198"/>
      <c r="D269" s="191" t="s">
        <v>214</v>
      </c>
      <c r="E269" s="199" t="s">
        <v>19</v>
      </c>
      <c r="F269" s="200" t="s">
        <v>1415</v>
      </c>
      <c r="G269" s="198"/>
      <c r="H269" s="201">
        <v>9.8000000000000004E-2</v>
      </c>
      <c r="I269" s="202"/>
      <c r="J269" s="198"/>
      <c r="K269" s="198"/>
      <c r="L269" s="203"/>
      <c r="M269" s="204"/>
      <c r="N269" s="205"/>
      <c r="O269" s="205"/>
      <c r="P269" s="205"/>
      <c r="Q269" s="205"/>
      <c r="R269" s="205"/>
      <c r="S269" s="205"/>
      <c r="T269" s="206"/>
      <c r="AT269" s="207" t="s">
        <v>214</v>
      </c>
      <c r="AU269" s="207" t="s">
        <v>81</v>
      </c>
      <c r="AV269" s="13" t="s">
        <v>81</v>
      </c>
      <c r="AW269" s="13" t="s">
        <v>34</v>
      </c>
      <c r="AX269" s="13" t="s">
        <v>72</v>
      </c>
      <c r="AY269" s="207" t="s">
        <v>177</v>
      </c>
    </row>
    <row r="270" spans="1:65" s="14" customFormat="1" ht="11.25">
      <c r="B270" s="208"/>
      <c r="C270" s="209"/>
      <c r="D270" s="191" t="s">
        <v>214</v>
      </c>
      <c r="E270" s="210" t="s">
        <v>19</v>
      </c>
      <c r="F270" s="211" t="s">
        <v>217</v>
      </c>
      <c r="G270" s="209"/>
      <c r="H270" s="212">
        <v>9.8000000000000004E-2</v>
      </c>
      <c r="I270" s="213"/>
      <c r="J270" s="209"/>
      <c r="K270" s="209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214</v>
      </c>
      <c r="AU270" s="218" t="s">
        <v>81</v>
      </c>
      <c r="AV270" s="14" t="s">
        <v>184</v>
      </c>
      <c r="AW270" s="14" t="s">
        <v>34</v>
      </c>
      <c r="AX270" s="14" t="s">
        <v>79</v>
      </c>
      <c r="AY270" s="218" t="s">
        <v>177</v>
      </c>
    </row>
    <row r="271" spans="1:65" s="2" customFormat="1" ht="24.2" customHeight="1">
      <c r="A271" s="34"/>
      <c r="B271" s="35"/>
      <c r="C271" s="178" t="s">
        <v>451</v>
      </c>
      <c r="D271" s="178" t="s">
        <v>179</v>
      </c>
      <c r="E271" s="179" t="s">
        <v>452</v>
      </c>
      <c r="F271" s="180" t="s">
        <v>453</v>
      </c>
      <c r="G271" s="181" t="s">
        <v>182</v>
      </c>
      <c r="H271" s="182">
        <v>12.4</v>
      </c>
      <c r="I271" s="183"/>
      <c r="J271" s="184">
        <f>ROUND(I271*H271,2)</f>
        <v>0</v>
      </c>
      <c r="K271" s="180" t="s">
        <v>183</v>
      </c>
      <c r="L271" s="39"/>
      <c r="M271" s="185" t="s">
        <v>19</v>
      </c>
      <c r="N271" s="186" t="s">
        <v>43</v>
      </c>
      <c r="O271" s="64"/>
      <c r="P271" s="187">
        <f>O271*H271</f>
        <v>0</v>
      </c>
      <c r="Q271" s="187">
        <v>0</v>
      </c>
      <c r="R271" s="187">
        <f>Q271*H271</f>
        <v>0</v>
      </c>
      <c r="S271" s="187">
        <v>2.9999999999999997E-4</v>
      </c>
      <c r="T271" s="188">
        <f>S271*H271</f>
        <v>3.7199999999999998E-3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9" t="s">
        <v>184</v>
      </c>
      <c r="AT271" s="189" t="s">
        <v>179</v>
      </c>
      <c r="AU271" s="189" t="s">
        <v>81</v>
      </c>
      <c r="AY271" s="17" t="s">
        <v>177</v>
      </c>
      <c r="BE271" s="190">
        <f>IF(N271="základní",J271,0)</f>
        <v>0</v>
      </c>
      <c r="BF271" s="190">
        <f>IF(N271="snížená",J271,0)</f>
        <v>0</v>
      </c>
      <c r="BG271" s="190">
        <f>IF(N271="zákl. přenesená",J271,0)</f>
        <v>0</v>
      </c>
      <c r="BH271" s="190">
        <f>IF(N271="sníž. přenesená",J271,0)</f>
        <v>0</v>
      </c>
      <c r="BI271" s="190">
        <f>IF(N271="nulová",J271,0)</f>
        <v>0</v>
      </c>
      <c r="BJ271" s="17" t="s">
        <v>79</v>
      </c>
      <c r="BK271" s="190">
        <f>ROUND(I271*H271,2)</f>
        <v>0</v>
      </c>
      <c r="BL271" s="17" t="s">
        <v>184</v>
      </c>
      <c r="BM271" s="189" t="s">
        <v>1416</v>
      </c>
    </row>
    <row r="272" spans="1:65" s="2" customFormat="1" ht="11.25">
      <c r="A272" s="34"/>
      <c r="B272" s="35"/>
      <c r="C272" s="36"/>
      <c r="D272" s="191" t="s">
        <v>186</v>
      </c>
      <c r="E272" s="36"/>
      <c r="F272" s="192" t="s">
        <v>453</v>
      </c>
      <c r="G272" s="36"/>
      <c r="H272" s="36"/>
      <c r="I272" s="193"/>
      <c r="J272" s="36"/>
      <c r="K272" s="36"/>
      <c r="L272" s="39"/>
      <c r="M272" s="194"/>
      <c r="N272" s="195"/>
      <c r="O272" s="64"/>
      <c r="P272" s="64"/>
      <c r="Q272" s="64"/>
      <c r="R272" s="64"/>
      <c r="S272" s="64"/>
      <c r="T272" s="65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186</v>
      </c>
      <c r="AU272" s="17" t="s">
        <v>81</v>
      </c>
    </row>
    <row r="273" spans="1:65" s="2" customFormat="1" ht="39">
      <c r="A273" s="34"/>
      <c r="B273" s="35"/>
      <c r="C273" s="36"/>
      <c r="D273" s="191" t="s">
        <v>188</v>
      </c>
      <c r="E273" s="36"/>
      <c r="F273" s="196" t="s">
        <v>455</v>
      </c>
      <c r="G273" s="36"/>
      <c r="H273" s="36"/>
      <c r="I273" s="193"/>
      <c r="J273" s="36"/>
      <c r="K273" s="36"/>
      <c r="L273" s="39"/>
      <c r="M273" s="194"/>
      <c r="N273" s="195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188</v>
      </c>
      <c r="AU273" s="17" t="s">
        <v>81</v>
      </c>
    </row>
    <row r="274" spans="1:65" s="13" customFormat="1" ht="11.25">
      <c r="B274" s="197"/>
      <c r="C274" s="198"/>
      <c r="D274" s="191" t="s">
        <v>214</v>
      </c>
      <c r="E274" s="199" t="s">
        <v>19</v>
      </c>
      <c r="F274" s="200" t="s">
        <v>1417</v>
      </c>
      <c r="G274" s="198"/>
      <c r="H274" s="201">
        <v>8.4</v>
      </c>
      <c r="I274" s="202"/>
      <c r="J274" s="198"/>
      <c r="K274" s="198"/>
      <c r="L274" s="203"/>
      <c r="M274" s="204"/>
      <c r="N274" s="205"/>
      <c r="O274" s="205"/>
      <c r="P274" s="205"/>
      <c r="Q274" s="205"/>
      <c r="R274" s="205"/>
      <c r="S274" s="205"/>
      <c r="T274" s="206"/>
      <c r="AT274" s="207" t="s">
        <v>214</v>
      </c>
      <c r="AU274" s="207" t="s">
        <v>81</v>
      </c>
      <c r="AV274" s="13" t="s">
        <v>81</v>
      </c>
      <c r="AW274" s="13" t="s">
        <v>34</v>
      </c>
      <c r="AX274" s="13" t="s">
        <v>72</v>
      </c>
      <c r="AY274" s="207" t="s">
        <v>177</v>
      </c>
    </row>
    <row r="275" spans="1:65" s="13" customFormat="1" ht="11.25">
      <c r="B275" s="197"/>
      <c r="C275" s="198"/>
      <c r="D275" s="191" t="s">
        <v>214</v>
      </c>
      <c r="E275" s="199" t="s">
        <v>19</v>
      </c>
      <c r="F275" s="200" t="s">
        <v>1418</v>
      </c>
      <c r="G275" s="198"/>
      <c r="H275" s="201">
        <v>4</v>
      </c>
      <c r="I275" s="202"/>
      <c r="J275" s="198"/>
      <c r="K275" s="198"/>
      <c r="L275" s="203"/>
      <c r="M275" s="204"/>
      <c r="N275" s="205"/>
      <c r="O275" s="205"/>
      <c r="P275" s="205"/>
      <c r="Q275" s="205"/>
      <c r="R275" s="205"/>
      <c r="S275" s="205"/>
      <c r="T275" s="206"/>
      <c r="AT275" s="207" t="s">
        <v>214</v>
      </c>
      <c r="AU275" s="207" t="s">
        <v>81</v>
      </c>
      <c r="AV275" s="13" t="s">
        <v>81</v>
      </c>
      <c r="AW275" s="13" t="s">
        <v>34</v>
      </c>
      <c r="AX275" s="13" t="s">
        <v>72</v>
      </c>
      <c r="AY275" s="207" t="s">
        <v>177</v>
      </c>
    </row>
    <row r="276" spans="1:65" s="14" customFormat="1" ht="11.25">
      <c r="B276" s="208"/>
      <c r="C276" s="209"/>
      <c r="D276" s="191" t="s">
        <v>214</v>
      </c>
      <c r="E276" s="210" t="s">
        <v>19</v>
      </c>
      <c r="F276" s="211" t="s">
        <v>217</v>
      </c>
      <c r="G276" s="209"/>
      <c r="H276" s="212">
        <v>12.4</v>
      </c>
      <c r="I276" s="213"/>
      <c r="J276" s="209"/>
      <c r="K276" s="209"/>
      <c r="L276" s="214"/>
      <c r="M276" s="215"/>
      <c r="N276" s="216"/>
      <c r="O276" s="216"/>
      <c r="P276" s="216"/>
      <c r="Q276" s="216"/>
      <c r="R276" s="216"/>
      <c r="S276" s="216"/>
      <c r="T276" s="217"/>
      <c r="AT276" s="218" t="s">
        <v>214</v>
      </c>
      <c r="AU276" s="218" t="s">
        <v>81</v>
      </c>
      <c r="AV276" s="14" t="s">
        <v>184</v>
      </c>
      <c r="AW276" s="14" t="s">
        <v>34</v>
      </c>
      <c r="AX276" s="14" t="s">
        <v>79</v>
      </c>
      <c r="AY276" s="218" t="s">
        <v>177</v>
      </c>
    </row>
    <row r="277" spans="1:65" s="2" customFormat="1" ht="24.2" customHeight="1">
      <c r="A277" s="34"/>
      <c r="B277" s="35"/>
      <c r="C277" s="178" t="s">
        <v>458</v>
      </c>
      <c r="D277" s="178" t="s">
        <v>179</v>
      </c>
      <c r="E277" s="179" t="s">
        <v>459</v>
      </c>
      <c r="F277" s="180" t="s">
        <v>460</v>
      </c>
      <c r="G277" s="181" t="s">
        <v>210</v>
      </c>
      <c r="H277" s="182">
        <v>3.25</v>
      </c>
      <c r="I277" s="183"/>
      <c r="J277" s="184">
        <f>ROUND(I277*H277,2)</f>
        <v>0</v>
      </c>
      <c r="K277" s="180" t="s">
        <v>183</v>
      </c>
      <c r="L277" s="39"/>
      <c r="M277" s="185" t="s">
        <v>19</v>
      </c>
      <c r="N277" s="186" t="s">
        <v>43</v>
      </c>
      <c r="O277" s="64"/>
      <c r="P277" s="187">
        <f>O277*H277</f>
        <v>0</v>
      </c>
      <c r="Q277" s="187">
        <v>0</v>
      </c>
      <c r="R277" s="187">
        <f>Q277*H277</f>
        <v>0</v>
      </c>
      <c r="S277" s="187">
        <v>1.8</v>
      </c>
      <c r="T277" s="188">
        <f>S277*H277</f>
        <v>5.8500000000000005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9" t="s">
        <v>184</v>
      </c>
      <c r="AT277" s="189" t="s">
        <v>179</v>
      </c>
      <c r="AU277" s="189" t="s">
        <v>81</v>
      </c>
      <c r="AY277" s="17" t="s">
        <v>177</v>
      </c>
      <c r="BE277" s="190">
        <f>IF(N277="základní",J277,0)</f>
        <v>0</v>
      </c>
      <c r="BF277" s="190">
        <f>IF(N277="snížená",J277,0)</f>
        <v>0</v>
      </c>
      <c r="BG277" s="190">
        <f>IF(N277="zákl. přenesená",J277,0)</f>
        <v>0</v>
      </c>
      <c r="BH277" s="190">
        <f>IF(N277="sníž. přenesená",J277,0)</f>
        <v>0</v>
      </c>
      <c r="BI277" s="190">
        <f>IF(N277="nulová",J277,0)</f>
        <v>0</v>
      </c>
      <c r="BJ277" s="17" t="s">
        <v>79</v>
      </c>
      <c r="BK277" s="190">
        <f>ROUND(I277*H277,2)</f>
        <v>0</v>
      </c>
      <c r="BL277" s="17" t="s">
        <v>184</v>
      </c>
      <c r="BM277" s="189" t="s">
        <v>1419</v>
      </c>
    </row>
    <row r="278" spans="1:65" s="2" customFormat="1" ht="19.5">
      <c r="A278" s="34"/>
      <c r="B278" s="35"/>
      <c r="C278" s="36"/>
      <c r="D278" s="191" t="s">
        <v>186</v>
      </c>
      <c r="E278" s="36"/>
      <c r="F278" s="192" t="s">
        <v>460</v>
      </c>
      <c r="G278" s="36"/>
      <c r="H278" s="36"/>
      <c r="I278" s="193"/>
      <c r="J278" s="36"/>
      <c r="K278" s="36"/>
      <c r="L278" s="39"/>
      <c r="M278" s="194"/>
      <c r="N278" s="195"/>
      <c r="O278" s="64"/>
      <c r="P278" s="64"/>
      <c r="Q278" s="64"/>
      <c r="R278" s="64"/>
      <c r="S278" s="64"/>
      <c r="T278" s="65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186</v>
      </c>
      <c r="AU278" s="17" t="s">
        <v>81</v>
      </c>
    </row>
    <row r="279" spans="1:65" s="2" customFormat="1" ht="19.5">
      <c r="A279" s="34"/>
      <c r="B279" s="35"/>
      <c r="C279" s="36"/>
      <c r="D279" s="191" t="s">
        <v>205</v>
      </c>
      <c r="E279" s="36"/>
      <c r="F279" s="196" t="s">
        <v>1420</v>
      </c>
      <c r="G279" s="36"/>
      <c r="H279" s="36"/>
      <c r="I279" s="193"/>
      <c r="J279" s="36"/>
      <c r="K279" s="36"/>
      <c r="L279" s="39"/>
      <c r="M279" s="194"/>
      <c r="N279" s="195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205</v>
      </c>
      <c r="AU279" s="17" t="s">
        <v>81</v>
      </c>
    </row>
    <row r="280" spans="1:65" s="13" customFormat="1" ht="11.25">
      <c r="B280" s="197"/>
      <c r="C280" s="198"/>
      <c r="D280" s="191" t="s">
        <v>214</v>
      </c>
      <c r="E280" s="199" t="s">
        <v>19</v>
      </c>
      <c r="F280" s="200" t="s">
        <v>1421</v>
      </c>
      <c r="G280" s="198"/>
      <c r="H280" s="201">
        <v>3.25</v>
      </c>
      <c r="I280" s="202"/>
      <c r="J280" s="198"/>
      <c r="K280" s="198"/>
      <c r="L280" s="203"/>
      <c r="M280" s="204"/>
      <c r="N280" s="205"/>
      <c r="O280" s="205"/>
      <c r="P280" s="205"/>
      <c r="Q280" s="205"/>
      <c r="R280" s="205"/>
      <c r="S280" s="205"/>
      <c r="T280" s="206"/>
      <c r="AT280" s="207" t="s">
        <v>214</v>
      </c>
      <c r="AU280" s="207" t="s">
        <v>81</v>
      </c>
      <c r="AV280" s="13" t="s">
        <v>81</v>
      </c>
      <c r="AW280" s="13" t="s">
        <v>34</v>
      </c>
      <c r="AX280" s="13" t="s">
        <v>72</v>
      </c>
      <c r="AY280" s="207" t="s">
        <v>177</v>
      </c>
    </row>
    <row r="281" spans="1:65" s="14" customFormat="1" ht="11.25">
      <c r="B281" s="208"/>
      <c r="C281" s="209"/>
      <c r="D281" s="191" t="s">
        <v>214</v>
      </c>
      <c r="E281" s="210" t="s">
        <v>19</v>
      </c>
      <c r="F281" s="211" t="s">
        <v>217</v>
      </c>
      <c r="G281" s="209"/>
      <c r="H281" s="212">
        <v>3.25</v>
      </c>
      <c r="I281" s="213"/>
      <c r="J281" s="209"/>
      <c r="K281" s="209"/>
      <c r="L281" s="214"/>
      <c r="M281" s="215"/>
      <c r="N281" s="216"/>
      <c r="O281" s="216"/>
      <c r="P281" s="216"/>
      <c r="Q281" s="216"/>
      <c r="R281" s="216"/>
      <c r="S281" s="216"/>
      <c r="T281" s="217"/>
      <c r="AT281" s="218" t="s">
        <v>214</v>
      </c>
      <c r="AU281" s="218" t="s">
        <v>81</v>
      </c>
      <c r="AV281" s="14" t="s">
        <v>184</v>
      </c>
      <c r="AW281" s="14" t="s">
        <v>34</v>
      </c>
      <c r="AX281" s="14" t="s">
        <v>79</v>
      </c>
      <c r="AY281" s="218" t="s">
        <v>177</v>
      </c>
    </row>
    <row r="282" spans="1:65" s="2" customFormat="1" ht="24.2" customHeight="1">
      <c r="A282" s="34"/>
      <c r="B282" s="35"/>
      <c r="C282" s="178" t="s">
        <v>465</v>
      </c>
      <c r="D282" s="178" t="s">
        <v>179</v>
      </c>
      <c r="E282" s="179" t="s">
        <v>508</v>
      </c>
      <c r="F282" s="180" t="s">
        <v>509</v>
      </c>
      <c r="G282" s="181" t="s">
        <v>210</v>
      </c>
      <c r="H282" s="182">
        <v>3.96</v>
      </c>
      <c r="I282" s="183"/>
      <c r="J282" s="184">
        <f>ROUND(I282*H282,2)</f>
        <v>0</v>
      </c>
      <c r="K282" s="180" t="s">
        <v>183</v>
      </c>
      <c r="L282" s="39"/>
      <c r="M282" s="185" t="s">
        <v>19</v>
      </c>
      <c r="N282" s="186" t="s">
        <v>43</v>
      </c>
      <c r="O282" s="64"/>
      <c r="P282" s="187">
        <f>O282*H282</f>
        <v>0</v>
      </c>
      <c r="Q282" s="187">
        <v>0</v>
      </c>
      <c r="R282" s="187">
        <f>Q282*H282</f>
        <v>0</v>
      </c>
      <c r="S282" s="187">
        <v>1.5E-3</v>
      </c>
      <c r="T282" s="188">
        <f>S282*H282</f>
        <v>5.94E-3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89" t="s">
        <v>184</v>
      </c>
      <c r="AT282" s="189" t="s">
        <v>179</v>
      </c>
      <c r="AU282" s="189" t="s">
        <v>81</v>
      </c>
      <c r="AY282" s="17" t="s">
        <v>177</v>
      </c>
      <c r="BE282" s="190">
        <f>IF(N282="základní",J282,0)</f>
        <v>0</v>
      </c>
      <c r="BF282" s="190">
        <f>IF(N282="snížená",J282,0)</f>
        <v>0</v>
      </c>
      <c r="BG282" s="190">
        <f>IF(N282="zákl. přenesená",J282,0)</f>
        <v>0</v>
      </c>
      <c r="BH282" s="190">
        <f>IF(N282="sníž. přenesená",J282,0)</f>
        <v>0</v>
      </c>
      <c r="BI282" s="190">
        <f>IF(N282="nulová",J282,0)</f>
        <v>0</v>
      </c>
      <c r="BJ282" s="17" t="s">
        <v>79</v>
      </c>
      <c r="BK282" s="190">
        <f>ROUND(I282*H282,2)</f>
        <v>0</v>
      </c>
      <c r="BL282" s="17" t="s">
        <v>184</v>
      </c>
      <c r="BM282" s="189" t="s">
        <v>1422</v>
      </c>
    </row>
    <row r="283" spans="1:65" s="2" customFormat="1" ht="19.5">
      <c r="A283" s="34"/>
      <c r="B283" s="35"/>
      <c r="C283" s="36"/>
      <c r="D283" s="191" t="s">
        <v>186</v>
      </c>
      <c r="E283" s="36"/>
      <c r="F283" s="192" t="s">
        <v>511</v>
      </c>
      <c r="G283" s="36"/>
      <c r="H283" s="36"/>
      <c r="I283" s="193"/>
      <c r="J283" s="36"/>
      <c r="K283" s="36"/>
      <c r="L283" s="39"/>
      <c r="M283" s="194"/>
      <c r="N283" s="195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186</v>
      </c>
      <c r="AU283" s="17" t="s">
        <v>81</v>
      </c>
    </row>
    <row r="284" spans="1:65" s="2" customFormat="1" ht="48.75">
      <c r="A284" s="34"/>
      <c r="B284" s="35"/>
      <c r="C284" s="36"/>
      <c r="D284" s="191" t="s">
        <v>188</v>
      </c>
      <c r="E284" s="36"/>
      <c r="F284" s="196" t="s">
        <v>512</v>
      </c>
      <c r="G284" s="36"/>
      <c r="H284" s="36"/>
      <c r="I284" s="193"/>
      <c r="J284" s="36"/>
      <c r="K284" s="36"/>
      <c r="L284" s="39"/>
      <c r="M284" s="194"/>
      <c r="N284" s="195"/>
      <c r="O284" s="64"/>
      <c r="P284" s="64"/>
      <c r="Q284" s="64"/>
      <c r="R284" s="64"/>
      <c r="S284" s="64"/>
      <c r="T284" s="65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188</v>
      </c>
      <c r="AU284" s="17" t="s">
        <v>81</v>
      </c>
    </row>
    <row r="285" spans="1:65" s="13" customFormat="1" ht="11.25">
      <c r="B285" s="197"/>
      <c r="C285" s="198"/>
      <c r="D285" s="191" t="s">
        <v>214</v>
      </c>
      <c r="E285" s="199" t="s">
        <v>19</v>
      </c>
      <c r="F285" s="200" t="s">
        <v>1423</v>
      </c>
      <c r="G285" s="198"/>
      <c r="H285" s="201">
        <v>3.96</v>
      </c>
      <c r="I285" s="202"/>
      <c r="J285" s="198"/>
      <c r="K285" s="198"/>
      <c r="L285" s="203"/>
      <c r="M285" s="204"/>
      <c r="N285" s="205"/>
      <c r="O285" s="205"/>
      <c r="P285" s="205"/>
      <c r="Q285" s="205"/>
      <c r="R285" s="205"/>
      <c r="S285" s="205"/>
      <c r="T285" s="206"/>
      <c r="AT285" s="207" t="s">
        <v>214</v>
      </c>
      <c r="AU285" s="207" t="s">
        <v>81</v>
      </c>
      <c r="AV285" s="13" t="s">
        <v>81</v>
      </c>
      <c r="AW285" s="13" t="s">
        <v>34</v>
      </c>
      <c r="AX285" s="13" t="s">
        <v>72</v>
      </c>
      <c r="AY285" s="207" t="s">
        <v>177</v>
      </c>
    </row>
    <row r="286" spans="1:65" s="14" customFormat="1" ht="11.25">
      <c r="B286" s="208"/>
      <c r="C286" s="209"/>
      <c r="D286" s="191" t="s">
        <v>214</v>
      </c>
      <c r="E286" s="210" t="s">
        <v>19</v>
      </c>
      <c r="F286" s="211" t="s">
        <v>217</v>
      </c>
      <c r="G286" s="209"/>
      <c r="H286" s="212">
        <v>3.96</v>
      </c>
      <c r="I286" s="213"/>
      <c r="J286" s="209"/>
      <c r="K286" s="209"/>
      <c r="L286" s="214"/>
      <c r="M286" s="215"/>
      <c r="N286" s="216"/>
      <c r="O286" s="216"/>
      <c r="P286" s="216"/>
      <c r="Q286" s="216"/>
      <c r="R286" s="216"/>
      <c r="S286" s="216"/>
      <c r="T286" s="217"/>
      <c r="AT286" s="218" t="s">
        <v>214</v>
      </c>
      <c r="AU286" s="218" t="s">
        <v>81</v>
      </c>
      <c r="AV286" s="14" t="s">
        <v>184</v>
      </c>
      <c r="AW286" s="14" t="s">
        <v>34</v>
      </c>
      <c r="AX286" s="14" t="s">
        <v>79</v>
      </c>
      <c r="AY286" s="218" t="s">
        <v>177</v>
      </c>
    </row>
    <row r="287" spans="1:65" s="2" customFormat="1" ht="24.2" customHeight="1">
      <c r="A287" s="34"/>
      <c r="B287" s="35"/>
      <c r="C287" s="178" t="s">
        <v>474</v>
      </c>
      <c r="D287" s="178" t="s">
        <v>179</v>
      </c>
      <c r="E287" s="179" t="s">
        <v>515</v>
      </c>
      <c r="F287" s="180" t="s">
        <v>516</v>
      </c>
      <c r="G287" s="181" t="s">
        <v>210</v>
      </c>
      <c r="H287" s="182">
        <v>46.24</v>
      </c>
      <c r="I287" s="183"/>
      <c r="J287" s="184">
        <f>ROUND(I287*H287,2)</f>
        <v>0</v>
      </c>
      <c r="K287" s="180" t="s">
        <v>183</v>
      </c>
      <c r="L287" s="39"/>
      <c r="M287" s="185" t="s">
        <v>19</v>
      </c>
      <c r="N287" s="186" t="s">
        <v>43</v>
      </c>
      <c r="O287" s="64"/>
      <c r="P287" s="187">
        <f>O287*H287</f>
        <v>0</v>
      </c>
      <c r="Q287" s="187">
        <v>0</v>
      </c>
      <c r="R287" s="187">
        <f>Q287*H287</f>
        <v>0</v>
      </c>
      <c r="S287" s="187">
        <v>1E-3</v>
      </c>
      <c r="T287" s="188">
        <f>S287*H287</f>
        <v>4.6240000000000003E-2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89" t="s">
        <v>184</v>
      </c>
      <c r="AT287" s="189" t="s">
        <v>179</v>
      </c>
      <c r="AU287" s="189" t="s">
        <v>81</v>
      </c>
      <c r="AY287" s="17" t="s">
        <v>177</v>
      </c>
      <c r="BE287" s="190">
        <f>IF(N287="základní",J287,0)</f>
        <v>0</v>
      </c>
      <c r="BF287" s="190">
        <f>IF(N287="snížená",J287,0)</f>
        <v>0</v>
      </c>
      <c r="BG287" s="190">
        <f>IF(N287="zákl. přenesená",J287,0)</f>
        <v>0</v>
      </c>
      <c r="BH287" s="190">
        <f>IF(N287="sníž. přenesená",J287,0)</f>
        <v>0</v>
      </c>
      <c r="BI287" s="190">
        <f>IF(N287="nulová",J287,0)</f>
        <v>0</v>
      </c>
      <c r="BJ287" s="17" t="s">
        <v>79</v>
      </c>
      <c r="BK287" s="190">
        <f>ROUND(I287*H287,2)</f>
        <v>0</v>
      </c>
      <c r="BL287" s="17" t="s">
        <v>184</v>
      </c>
      <c r="BM287" s="189" t="s">
        <v>1424</v>
      </c>
    </row>
    <row r="288" spans="1:65" s="2" customFormat="1" ht="11.25">
      <c r="A288" s="34"/>
      <c r="B288" s="35"/>
      <c r="C288" s="36"/>
      <c r="D288" s="191" t="s">
        <v>186</v>
      </c>
      <c r="E288" s="36"/>
      <c r="F288" s="192" t="s">
        <v>518</v>
      </c>
      <c r="G288" s="36"/>
      <c r="H288" s="36"/>
      <c r="I288" s="193"/>
      <c r="J288" s="36"/>
      <c r="K288" s="36"/>
      <c r="L288" s="39"/>
      <c r="M288" s="194"/>
      <c r="N288" s="195"/>
      <c r="O288" s="64"/>
      <c r="P288" s="64"/>
      <c r="Q288" s="64"/>
      <c r="R288" s="64"/>
      <c r="S288" s="64"/>
      <c r="T288" s="65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186</v>
      </c>
      <c r="AU288" s="17" t="s">
        <v>81</v>
      </c>
    </row>
    <row r="289" spans="1:65" s="2" customFormat="1" ht="48.75">
      <c r="A289" s="34"/>
      <c r="B289" s="35"/>
      <c r="C289" s="36"/>
      <c r="D289" s="191" t="s">
        <v>188</v>
      </c>
      <c r="E289" s="36"/>
      <c r="F289" s="196" t="s">
        <v>512</v>
      </c>
      <c r="G289" s="36"/>
      <c r="H289" s="36"/>
      <c r="I289" s="193"/>
      <c r="J289" s="36"/>
      <c r="K289" s="36"/>
      <c r="L289" s="39"/>
      <c r="M289" s="194"/>
      <c r="N289" s="195"/>
      <c r="O289" s="64"/>
      <c r="P289" s="64"/>
      <c r="Q289" s="64"/>
      <c r="R289" s="64"/>
      <c r="S289" s="64"/>
      <c r="T289" s="65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188</v>
      </c>
      <c r="AU289" s="17" t="s">
        <v>81</v>
      </c>
    </row>
    <row r="290" spans="1:65" s="2" customFormat="1" ht="19.5">
      <c r="A290" s="34"/>
      <c r="B290" s="35"/>
      <c r="C290" s="36"/>
      <c r="D290" s="191" t="s">
        <v>205</v>
      </c>
      <c r="E290" s="36"/>
      <c r="F290" s="196" t="s">
        <v>1425</v>
      </c>
      <c r="G290" s="36"/>
      <c r="H290" s="36"/>
      <c r="I290" s="193"/>
      <c r="J290" s="36"/>
      <c r="K290" s="36"/>
      <c r="L290" s="39"/>
      <c r="M290" s="194"/>
      <c r="N290" s="195"/>
      <c r="O290" s="64"/>
      <c r="P290" s="64"/>
      <c r="Q290" s="64"/>
      <c r="R290" s="64"/>
      <c r="S290" s="64"/>
      <c r="T290" s="65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205</v>
      </c>
      <c r="AU290" s="17" t="s">
        <v>81</v>
      </c>
    </row>
    <row r="291" spans="1:65" s="13" customFormat="1" ht="11.25">
      <c r="B291" s="197"/>
      <c r="C291" s="198"/>
      <c r="D291" s="191" t="s">
        <v>214</v>
      </c>
      <c r="E291" s="199" t="s">
        <v>19</v>
      </c>
      <c r="F291" s="200" t="s">
        <v>1426</v>
      </c>
      <c r="G291" s="198"/>
      <c r="H291" s="201">
        <v>46.24</v>
      </c>
      <c r="I291" s="202"/>
      <c r="J291" s="198"/>
      <c r="K291" s="198"/>
      <c r="L291" s="203"/>
      <c r="M291" s="204"/>
      <c r="N291" s="205"/>
      <c r="O291" s="205"/>
      <c r="P291" s="205"/>
      <c r="Q291" s="205"/>
      <c r="R291" s="205"/>
      <c r="S291" s="205"/>
      <c r="T291" s="206"/>
      <c r="AT291" s="207" t="s">
        <v>214</v>
      </c>
      <c r="AU291" s="207" t="s">
        <v>81</v>
      </c>
      <c r="AV291" s="13" t="s">
        <v>81</v>
      </c>
      <c r="AW291" s="13" t="s">
        <v>34</v>
      </c>
      <c r="AX291" s="13" t="s">
        <v>72</v>
      </c>
      <c r="AY291" s="207" t="s">
        <v>177</v>
      </c>
    </row>
    <row r="292" spans="1:65" s="14" customFormat="1" ht="11.25">
      <c r="B292" s="208"/>
      <c r="C292" s="209"/>
      <c r="D292" s="191" t="s">
        <v>214</v>
      </c>
      <c r="E292" s="210" t="s">
        <v>19</v>
      </c>
      <c r="F292" s="211" t="s">
        <v>217</v>
      </c>
      <c r="G292" s="209"/>
      <c r="H292" s="212">
        <v>46.24</v>
      </c>
      <c r="I292" s="213"/>
      <c r="J292" s="209"/>
      <c r="K292" s="209"/>
      <c r="L292" s="214"/>
      <c r="M292" s="215"/>
      <c r="N292" s="216"/>
      <c r="O292" s="216"/>
      <c r="P292" s="216"/>
      <c r="Q292" s="216"/>
      <c r="R292" s="216"/>
      <c r="S292" s="216"/>
      <c r="T292" s="217"/>
      <c r="AT292" s="218" t="s">
        <v>214</v>
      </c>
      <c r="AU292" s="218" t="s">
        <v>81</v>
      </c>
      <c r="AV292" s="14" t="s">
        <v>184</v>
      </c>
      <c r="AW292" s="14" t="s">
        <v>34</v>
      </c>
      <c r="AX292" s="14" t="s">
        <v>79</v>
      </c>
      <c r="AY292" s="218" t="s">
        <v>177</v>
      </c>
    </row>
    <row r="293" spans="1:65" s="2" customFormat="1" ht="14.45" customHeight="1">
      <c r="A293" s="34"/>
      <c r="B293" s="35"/>
      <c r="C293" s="178" t="s">
        <v>480</v>
      </c>
      <c r="D293" s="178" t="s">
        <v>179</v>
      </c>
      <c r="E293" s="179" t="s">
        <v>529</v>
      </c>
      <c r="F293" s="180" t="s">
        <v>530</v>
      </c>
      <c r="G293" s="181" t="s">
        <v>440</v>
      </c>
      <c r="H293" s="182">
        <v>7.4</v>
      </c>
      <c r="I293" s="183"/>
      <c r="J293" s="184">
        <f>ROUND(I293*H293,2)</f>
        <v>0</v>
      </c>
      <c r="K293" s="180" t="s">
        <v>183</v>
      </c>
      <c r="L293" s="39"/>
      <c r="M293" s="185" t="s">
        <v>19</v>
      </c>
      <c r="N293" s="186" t="s">
        <v>43</v>
      </c>
      <c r="O293" s="64"/>
      <c r="P293" s="187">
        <f>O293*H293</f>
        <v>0</v>
      </c>
      <c r="Q293" s="187">
        <v>8.3599999999999999E-5</v>
      </c>
      <c r="R293" s="187">
        <f>Q293*H293</f>
        <v>6.1864000000000005E-4</v>
      </c>
      <c r="S293" s="187">
        <v>1.7999999999999999E-2</v>
      </c>
      <c r="T293" s="188">
        <f>S293*H293</f>
        <v>0.13319999999999999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9" t="s">
        <v>184</v>
      </c>
      <c r="AT293" s="189" t="s">
        <v>179</v>
      </c>
      <c r="AU293" s="189" t="s">
        <v>81</v>
      </c>
      <c r="AY293" s="17" t="s">
        <v>177</v>
      </c>
      <c r="BE293" s="190">
        <f>IF(N293="základní",J293,0)</f>
        <v>0</v>
      </c>
      <c r="BF293" s="190">
        <f>IF(N293="snížená",J293,0)</f>
        <v>0</v>
      </c>
      <c r="BG293" s="190">
        <f>IF(N293="zákl. přenesená",J293,0)</f>
        <v>0</v>
      </c>
      <c r="BH293" s="190">
        <f>IF(N293="sníž. přenesená",J293,0)</f>
        <v>0</v>
      </c>
      <c r="BI293" s="190">
        <f>IF(N293="nulová",J293,0)</f>
        <v>0</v>
      </c>
      <c r="BJ293" s="17" t="s">
        <v>79</v>
      </c>
      <c r="BK293" s="190">
        <f>ROUND(I293*H293,2)</f>
        <v>0</v>
      </c>
      <c r="BL293" s="17" t="s">
        <v>184</v>
      </c>
      <c r="BM293" s="189" t="s">
        <v>1427</v>
      </c>
    </row>
    <row r="294" spans="1:65" s="2" customFormat="1" ht="19.5">
      <c r="A294" s="34"/>
      <c r="B294" s="35"/>
      <c r="C294" s="36"/>
      <c r="D294" s="191" t="s">
        <v>186</v>
      </c>
      <c r="E294" s="36"/>
      <c r="F294" s="192" t="s">
        <v>532</v>
      </c>
      <c r="G294" s="36"/>
      <c r="H294" s="36"/>
      <c r="I294" s="193"/>
      <c r="J294" s="36"/>
      <c r="K294" s="36"/>
      <c r="L294" s="39"/>
      <c r="M294" s="194"/>
      <c r="N294" s="195"/>
      <c r="O294" s="64"/>
      <c r="P294" s="64"/>
      <c r="Q294" s="64"/>
      <c r="R294" s="64"/>
      <c r="S294" s="64"/>
      <c r="T294" s="65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186</v>
      </c>
      <c r="AU294" s="17" t="s">
        <v>81</v>
      </c>
    </row>
    <row r="295" spans="1:65" s="2" customFormat="1" ht="19.5">
      <c r="A295" s="34"/>
      <c r="B295" s="35"/>
      <c r="C295" s="36"/>
      <c r="D295" s="191" t="s">
        <v>205</v>
      </c>
      <c r="E295" s="36"/>
      <c r="F295" s="196" t="s">
        <v>1428</v>
      </c>
      <c r="G295" s="36"/>
      <c r="H295" s="36"/>
      <c r="I295" s="193"/>
      <c r="J295" s="36"/>
      <c r="K295" s="36"/>
      <c r="L295" s="39"/>
      <c r="M295" s="194"/>
      <c r="N295" s="195"/>
      <c r="O295" s="64"/>
      <c r="P295" s="64"/>
      <c r="Q295" s="64"/>
      <c r="R295" s="64"/>
      <c r="S295" s="64"/>
      <c r="T295" s="65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205</v>
      </c>
      <c r="AU295" s="17" t="s">
        <v>81</v>
      </c>
    </row>
    <row r="296" spans="1:65" s="2" customFormat="1" ht="24.2" customHeight="1">
      <c r="A296" s="34"/>
      <c r="B296" s="35"/>
      <c r="C296" s="178" t="s">
        <v>486</v>
      </c>
      <c r="D296" s="178" t="s">
        <v>179</v>
      </c>
      <c r="E296" s="179" t="s">
        <v>1304</v>
      </c>
      <c r="F296" s="180" t="s">
        <v>1305</v>
      </c>
      <c r="G296" s="181" t="s">
        <v>210</v>
      </c>
      <c r="H296" s="182">
        <v>32.200000000000003</v>
      </c>
      <c r="I296" s="183"/>
      <c r="J296" s="184">
        <f>ROUND(I296*H296,2)</f>
        <v>0</v>
      </c>
      <c r="K296" s="180" t="s">
        <v>183</v>
      </c>
      <c r="L296" s="39"/>
      <c r="M296" s="185" t="s">
        <v>19</v>
      </c>
      <c r="N296" s="186" t="s">
        <v>43</v>
      </c>
      <c r="O296" s="64"/>
      <c r="P296" s="187">
        <f>O296*H296</f>
        <v>0</v>
      </c>
      <c r="Q296" s="187">
        <v>0.50375000000000003</v>
      </c>
      <c r="R296" s="187">
        <f>Q296*H296</f>
        <v>16.220750000000002</v>
      </c>
      <c r="S296" s="187">
        <v>2.5</v>
      </c>
      <c r="T296" s="188">
        <f>S296*H296</f>
        <v>80.5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9" t="s">
        <v>184</v>
      </c>
      <c r="AT296" s="189" t="s">
        <v>179</v>
      </c>
      <c r="AU296" s="189" t="s">
        <v>81</v>
      </c>
      <c r="AY296" s="17" t="s">
        <v>177</v>
      </c>
      <c r="BE296" s="190">
        <f>IF(N296="základní",J296,0)</f>
        <v>0</v>
      </c>
      <c r="BF296" s="190">
        <f>IF(N296="snížená",J296,0)</f>
        <v>0</v>
      </c>
      <c r="BG296" s="190">
        <f>IF(N296="zákl. přenesená",J296,0)</f>
        <v>0</v>
      </c>
      <c r="BH296" s="190">
        <f>IF(N296="sníž. přenesená",J296,0)</f>
        <v>0</v>
      </c>
      <c r="BI296" s="190">
        <f>IF(N296="nulová",J296,0)</f>
        <v>0</v>
      </c>
      <c r="BJ296" s="17" t="s">
        <v>79</v>
      </c>
      <c r="BK296" s="190">
        <f>ROUND(I296*H296,2)</f>
        <v>0</v>
      </c>
      <c r="BL296" s="17" t="s">
        <v>184</v>
      </c>
      <c r="BM296" s="189" t="s">
        <v>1429</v>
      </c>
    </row>
    <row r="297" spans="1:65" s="2" customFormat="1" ht="11.25">
      <c r="A297" s="34"/>
      <c r="B297" s="35"/>
      <c r="C297" s="36"/>
      <c r="D297" s="191" t="s">
        <v>186</v>
      </c>
      <c r="E297" s="36"/>
      <c r="F297" s="192" t="s">
        <v>1307</v>
      </c>
      <c r="G297" s="36"/>
      <c r="H297" s="36"/>
      <c r="I297" s="193"/>
      <c r="J297" s="36"/>
      <c r="K297" s="36"/>
      <c r="L297" s="39"/>
      <c r="M297" s="194"/>
      <c r="N297" s="195"/>
      <c r="O297" s="64"/>
      <c r="P297" s="64"/>
      <c r="Q297" s="64"/>
      <c r="R297" s="64"/>
      <c r="S297" s="64"/>
      <c r="T297" s="65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186</v>
      </c>
      <c r="AU297" s="17" t="s">
        <v>81</v>
      </c>
    </row>
    <row r="298" spans="1:65" s="2" customFormat="1" ht="97.5">
      <c r="A298" s="34"/>
      <c r="B298" s="35"/>
      <c r="C298" s="36"/>
      <c r="D298" s="191" t="s">
        <v>188</v>
      </c>
      <c r="E298" s="36"/>
      <c r="F298" s="196" t="s">
        <v>1308</v>
      </c>
      <c r="G298" s="36"/>
      <c r="H298" s="36"/>
      <c r="I298" s="193"/>
      <c r="J298" s="36"/>
      <c r="K298" s="36"/>
      <c r="L298" s="39"/>
      <c r="M298" s="194"/>
      <c r="N298" s="195"/>
      <c r="O298" s="64"/>
      <c r="P298" s="64"/>
      <c r="Q298" s="64"/>
      <c r="R298" s="64"/>
      <c r="S298" s="64"/>
      <c r="T298" s="65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188</v>
      </c>
      <c r="AU298" s="17" t="s">
        <v>81</v>
      </c>
    </row>
    <row r="299" spans="1:65" s="2" customFormat="1" ht="19.5">
      <c r="A299" s="34"/>
      <c r="B299" s="35"/>
      <c r="C299" s="36"/>
      <c r="D299" s="191" t="s">
        <v>205</v>
      </c>
      <c r="E299" s="36"/>
      <c r="F299" s="196" t="s">
        <v>1430</v>
      </c>
      <c r="G299" s="36"/>
      <c r="H299" s="36"/>
      <c r="I299" s="193"/>
      <c r="J299" s="36"/>
      <c r="K299" s="36"/>
      <c r="L299" s="39"/>
      <c r="M299" s="194"/>
      <c r="N299" s="195"/>
      <c r="O299" s="64"/>
      <c r="P299" s="64"/>
      <c r="Q299" s="64"/>
      <c r="R299" s="64"/>
      <c r="S299" s="64"/>
      <c r="T299" s="65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205</v>
      </c>
      <c r="AU299" s="17" t="s">
        <v>81</v>
      </c>
    </row>
    <row r="300" spans="1:65" s="13" customFormat="1" ht="11.25">
      <c r="B300" s="197"/>
      <c r="C300" s="198"/>
      <c r="D300" s="191" t="s">
        <v>214</v>
      </c>
      <c r="E300" s="199" t="s">
        <v>19</v>
      </c>
      <c r="F300" s="200" t="s">
        <v>1431</v>
      </c>
      <c r="G300" s="198"/>
      <c r="H300" s="201">
        <v>32.200000000000003</v>
      </c>
      <c r="I300" s="202"/>
      <c r="J300" s="198"/>
      <c r="K300" s="198"/>
      <c r="L300" s="203"/>
      <c r="M300" s="204"/>
      <c r="N300" s="205"/>
      <c r="O300" s="205"/>
      <c r="P300" s="205"/>
      <c r="Q300" s="205"/>
      <c r="R300" s="205"/>
      <c r="S300" s="205"/>
      <c r="T300" s="206"/>
      <c r="AT300" s="207" t="s">
        <v>214</v>
      </c>
      <c r="AU300" s="207" t="s">
        <v>81</v>
      </c>
      <c r="AV300" s="13" t="s">
        <v>81</v>
      </c>
      <c r="AW300" s="13" t="s">
        <v>34</v>
      </c>
      <c r="AX300" s="13" t="s">
        <v>72</v>
      </c>
      <c r="AY300" s="207" t="s">
        <v>177</v>
      </c>
    </row>
    <row r="301" spans="1:65" s="14" customFormat="1" ht="11.25">
      <c r="B301" s="208"/>
      <c r="C301" s="209"/>
      <c r="D301" s="191" t="s">
        <v>214</v>
      </c>
      <c r="E301" s="210" t="s">
        <v>19</v>
      </c>
      <c r="F301" s="211" t="s">
        <v>217</v>
      </c>
      <c r="G301" s="209"/>
      <c r="H301" s="212">
        <v>32.200000000000003</v>
      </c>
      <c r="I301" s="213"/>
      <c r="J301" s="209"/>
      <c r="K301" s="209"/>
      <c r="L301" s="214"/>
      <c r="M301" s="215"/>
      <c r="N301" s="216"/>
      <c r="O301" s="216"/>
      <c r="P301" s="216"/>
      <c r="Q301" s="216"/>
      <c r="R301" s="216"/>
      <c r="S301" s="216"/>
      <c r="T301" s="217"/>
      <c r="AT301" s="218" t="s">
        <v>214</v>
      </c>
      <c r="AU301" s="218" t="s">
        <v>81</v>
      </c>
      <c r="AV301" s="14" t="s">
        <v>184</v>
      </c>
      <c r="AW301" s="14" t="s">
        <v>34</v>
      </c>
      <c r="AX301" s="14" t="s">
        <v>79</v>
      </c>
      <c r="AY301" s="218" t="s">
        <v>177</v>
      </c>
    </row>
    <row r="302" spans="1:65" s="2" customFormat="1" ht="24.2" customHeight="1">
      <c r="A302" s="34"/>
      <c r="B302" s="35"/>
      <c r="C302" s="178" t="s">
        <v>495</v>
      </c>
      <c r="D302" s="178" t="s">
        <v>179</v>
      </c>
      <c r="E302" s="179" t="s">
        <v>1432</v>
      </c>
      <c r="F302" s="180" t="s">
        <v>1433</v>
      </c>
      <c r="G302" s="181" t="s">
        <v>182</v>
      </c>
      <c r="H302" s="182">
        <v>80.5</v>
      </c>
      <c r="I302" s="183"/>
      <c r="J302" s="184">
        <f>ROUND(I302*H302,2)</f>
        <v>0</v>
      </c>
      <c r="K302" s="180" t="s">
        <v>183</v>
      </c>
      <c r="L302" s="39"/>
      <c r="M302" s="185" t="s">
        <v>19</v>
      </c>
      <c r="N302" s="186" t="s">
        <v>43</v>
      </c>
      <c r="O302" s="64"/>
      <c r="P302" s="187">
        <f>O302*H302</f>
        <v>0</v>
      </c>
      <c r="Q302" s="187">
        <v>2.3244399999999998E-2</v>
      </c>
      <c r="R302" s="187">
        <f>Q302*H302</f>
        <v>1.8711741999999998</v>
      </c>
      <c r="S302" s="187">
        <v>0</v>
      </c>
      <c r="T302" s="18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9" t="s">
        <v>184</v>
      </c>
      <c r="AT302" s="189" t="s">
        <v>179</v>
      </c>
      <c r="AU302" s="189" t="s">
        <v>81</v>
      </c>
      <c r="AY302" s="17" t="s">
        <v>177</v>
      </c>
      <c r="BE302" s="190">
        <f>IF(N302="základní",J302,0)</f>
        <v>0</v>
      </c>
      <c r="BF302" s="190">
        <f>IF(N302="snížená",J302,0)</f>
        <v>0</v>
      </c>
      <c r="BG302" s="190">
        <f>IF(N302="zákl. přenesená",J302,0)</f>
        <v>0</v>
      </c>
      <c r="BH302" s="190">
        <f>IF(N302="sníž. přenesená",J302,0)</f>
        <v>0</v>
      </c>
      <c r="BI302" s="190">
        <f>IF(N302="nulová",J302,0)</f>
        <v>0</v>
      </c>
      <c r="BJ302" s="17" t="s">
        <v>79</v>
      </c>
      <c r="BK302" s="190">
        <f>ROUND(I302*H302,2)</f>
        <v>0</v>
      </c>
      <c r="BL302" s="17" t="s">
        <v>184</v>
      </c>
      <c r="BM302" s="189" t="s">
        <v>1434</v>
      </c>
    </row>
    <row r="303" spans="1:65" s="2" customFormat="1" ht="19.5">
      <c r="A303" s="34"/>
      <c r="B303" s="35"/>
      <c r="C303" s="36"/>
      <c r="D303" s="191" t="s">
        <v>186</v>
      </c>
      <c r="E303" s="36"/>
      <c r="F303" s="192" t="s">
        <v>1435</v>
      </c>
      <c r="G303" s="36"/>
      <c r="H303" s="36"/>
      <c r="I303" s="193"/>
      <c r="J303" s="36"/>
      <c r="K303" s="36"/>
      <c r="L303" s="39"/>
      <c r="M303" s="194"/>
      <c r="N303" s="195"/>
      <c r="O303" s="64"/>
      <c r="P303" s="64"/>
      <c r="Q303" s="64"/>
      <c r="R303" s="64"/>
      <c r="S303" s="64"/>
      <c r="T303" s="65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186</v>
      </c>
      <c r="AU303" s="17" t="s">
        <v>81</v>
      </c>
    </row>
    <row r="304" spans="1:65" s="2" customFormat="1" ht="165.75">
      <c r="A304" s="34"/>
      <c r="B304" s="35"/>
      <c r="C304" s="36"/>
      <c r="D304" s="191" t="s">
        <v>188</v>
      </c>
      <c r="E304" s="36"/>
      <c r="F304" s="196" t="s">
        <v>1436</v>
      </c>
      <c r="G304" s="36"/>
      <c r="H304" s="36"/>
      <c r="I304" s="193"/>
      <c r="J304" s="36"/>
      <c r="K304" s="36"/>
      <c r="L304" s="39"/>
      <c r="M304" s="194"/>
      <c r="N304" s="195"/>
      <c r="O304" s="64"/>
      <c r="P304" s="64"/>
      <c r="Q304" s="64"/>
      <c r="R304" s="64"/>
      <c r="S304" s="64"/>
      <c r="T304" s="65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188</v>
      </c>
      <c r="AU304" s="17" t="s">
        <v>81</v>
      </c>
    </row>
    <row r="305" spans="1:65" s="13" customFormat="1" ht="11.25">
      <c r="B305" s="197"/>
      <c r="C305" s="198"/>
      <c r="D305" s="191" t="s">
        <v>214</v>
      </c>
      <c r="E305" s="199" t="s">
        <v>19</v>
      </c>
      <c r="F305" s="200" t="s">
        <v>1437</v>
      </c>
      <c r="G305" s="198"/>
      <c r="H305" s="201">
        <v>80.5</v>
      </c>
      <c r="I305" s="202"/>
      <c r="J305" s="198"/>
      <c r="K305" s="198"/>
      <c r="L305" s="203"/>
      <c r="M305" s="204"/>
      <c r="N305" s="205"/>
      <c r="O305" s="205"/>
      <c r="P305" s="205"/>
      <c r="Q305" s="205"/>
      <c r="R305" s="205"/>
      <c r="S305" s="205"/>
      <c r="T305" s="206"/>
      <c r="AT305" s="207" t="s">
        <v>214</v>
      </c>
      <c r="AU305" s="207" t="s">
        <v>81</v>
      </c>
      <c r="AV305" s="13" t="s">
        <v>81</v>
      </c>
      <c r="AW305" s="13" t="s">
        <v>34</v>
      </c>
      <c r="AX305" s="13" t="s">
        <v>72</v>
      </c>
      <c r="AY305" s="207" t="s">
        <v>177</v>
      </c>
    </row>
    <row r="306" spans="1:65" s="14" customFormat="1" ht="11.25">
      <c r="B306" s="208"/>
      <c r="C306" s="209"/>
      <c r="D306" s="191" t="s">
        <v>214</v>
      </c>
      <c r="E306" s="210" t="s">
        <v>19</v>
      </c>
      <c r="F306" s="211" t="s">
        <v>217</v>
      </c>
      <c r="G306" s="209"/>
      <c r="H306" s="212">
        <v>80.5</v>
      </c>
      <c r="I306" s="213"/>
      <c r="J306" s="209"/>
      <c r="K306" s="209"/>
      <c r="L306" s="214"/>
      <c r="M306" s="215"/>
      <c r="N306" s="216"/>
      <c r="O306" s="216"/>
      <c r="P306" s="216"/>
      <c r="Q306" s="216"/>
      <c r="R306" s="216"/>
      <c r="S306" s="216"/>
      <c r="T306" s="217"/>
      <c r="AT306" s="218" t="s">
        <v>214</v>
      </c>
      <c r="AU306" s="218" t="s">
        <v>81</v>
      </c>
      <c r="AV306" s="14" t="s">
        <v>184</v>
      </c>
      <c r="AW306" s="14" t="s">
        <v>34</v>
      </c>
      <c r="AX306" s="14" t="s">
        <v>79</v>
      </c>
      <c r="AY306" s="218" t="s">
        <v>177</v>
      </c>
    </row>
    <row r="307" spans="1:65" s="12" customFormat="1" ht="20.85" customHeight="1">
      <c r="B307" s="162"/>
      <c r="C307" s="163"/>
      <c r="D307" s="164" t="s">
        <v>71</v>
      </c>
      <c r="E307" s="176" t="s">
        <v>576</v>
      </c>
      <c r="F307" s="176" t="s">
        <v>577</v>
      </c>
      <c r="G307" s="163"/>
      <c r="H307" s="163"/>
      <c r="I307" s="166"/>
      <c r="J307" s="177">
        <f>BK307</f>
        <v>0</v>
      </c>
      <c r="K307" s="163"/>
      <c r="L307" s="168"/>
      <c r="M307" s="169"/>
      <c r="N307" s="170"/>
      <c r="O307" s="170"/>
      <c r="P307" s="171">
        <f>SUM(P308:P326)</f>
        <v>0</v>
      </c>
      <c r="Q307" s="170"/>
      <c r="R307" s="171">
        <f>SUM(R308:R326)</f>
        <v>0</v>
      </c>
      <c r="S307" s="170"/>
      <c r="T307" s="172">
        <f>SUM(T308:T326)</f>
        <v>0</v>
      </c>
      <c r="AR307" s="173" t="s">
        <v>79</v>
      </c>
      <c r="AT307" s="174" t="s">
        <v>71</v>
      </c>
      <c r="AU307" s="174" t="s">
        <v>81</v>
      </c>
      <c r="AY307" s="173" t="s">
        <v>177</v>
      </c>
      <c r="BK307" s="175">
        <f>SUM(BK308:BK326)</f>
        <v>0</v>
      </c>
    </row>
    <row r="308" spans="1:65" s="2" customFormat="1" ht="24.2" customHeight="1">
      <c r="A308" s="34"/>
      <c r="B308" s="35"/>
      <c r="C308" s="178" t="s">
        <v>501</v>
      </c>
      <c r="D308" s="178" t="s">
        <v>179</v>
      </c>
      <c r="E308" s="179" t="s">
        <v>579</v>
      </c>
      <c r="F308" s="180" t="s">
        <v>580</v>
      </c>
      <c r="G308" s="181" t="s">
        <v>257</v>
      </c>
      <c r="H308" s="182">
        <v>152.23400000000001</v>
      </c>
      <c r="I308" s="183"/>
      <c r="J308" s="184">
        <f>ROUND(I308*H308,2)</f>
        <v>0</v>
      </c>
      <c r="K308" s="180" t="s">
        <v>183</v>
      </c>
      <c r="L308" s="39"/>
      <c r="M308" s="185" t="s">
        <v>19</v>
      </c>
      <c r="N308" s="186" t="s">
        <v>43</v>
      </c>
      <c r="O308" s="64"/>
      <c r="P308" s="187">
        <f>O308*H308</f>
        <v>0</v>
      </c>
      <c r="Q308" s="187">
        <v>0</v>
      </c>
      <c r="R308" s="187">
        <f>Q308*H308</f>
        <v>0</v>
      </c>
      <c r="S308" s="187">
        <v>0</v>
      </c>
      <c r="T308" s="18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9" t="s">
        <v>184</v>
      </c>
      <c r="AT308" s="189" t="s">
        <v>179</v>
      </c>
      <c r="AU308" s="189" t="s">
        <v>194</v>
      </c>
      <c r="AY308" s="17" t="s">
        <v>177</v>
      </c>
      <c r="BE308" s="190">
        <f>IF(N308="základní",J308,0)</f>
        <v>0</v>
      </c>
      <c r="BF308" s="190">
        <f>IF(N308="snížená",J308,0)</f>
        <v>0</v>
      </c>
      <c r="BG308" s="190">
        <f>IF(N308="zákl. přenesená",J308,0)</f>
        <v>0</v>
      </c>
      <c r="BH308" s="190">
        <f>IF(N308="sníž. přenesená",J308,0)</f>
        <v>0</v>
      </c>
      <c r="BI308" s="190">
        <f>IF(N308="nulová",J308,0)</f>
        <v>0</v>
      </c>
      <c r="BJ308" s="17" t="s">
        <v>79</v>
      </c>
      <c r="BK308" s="190">
        <f>ROUND(I308*H308,2)</f>
        <v>0</v>
      </c>
      <c r="BL308" s="17" t="s">
        <v>184</v>
      </c>
      <c r="BM308" s="189" t="s">
        <v>1438</v>
      </c>
    </row>
    <row r="309" spans="1:65" s="2" customFormat="1" ht="19.5">
      <c r="A309" s="34"/>
      <c r="B309" s="35"/>
      <c r="C309" s="36"/>
      <c r="D309" s="191" t="s">
        <v>186</v>
      </c>
      <c r="E309" s="36"/>
      <c r="F309" s="192" t="s">
        <v>582</v>
      </c>
      <c r="G309" s="36"/>
      <c r="H309" s="36"/>
      <c r="I309" s="193"/>
      <c r="J309" s="36"/>
      <c r="K309" s="36"/>
      <c r="L309" s="39"/>
      <c r="M309" s="194"/>
      <c r="N309" s="195"/>
      <c r="O309" s="64"/>
      <c r="P309" s="64"/>
      <c r="Q309" s="64"/>
      <c r="R309" s="64"/>
      <c r="S309" s="64"/>
      <c r="T309" s="65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186</v>
      </c>
      <c r="AU309" s="17" t="s">
        <v>194</v>
      </c>
    </row>
    <row r="310" spans="1:65" s="2" customFormat="1" ht="78">
      <c r="A310" s="34"/>
      <c r="B310" s="35"/>
      <c r="C310" s="36"/>
      <c r="D310" s="191" t="s">
        <v>188</v>
      </c>
      <c r="E310" s="36"/>
      <c r="F310" s="196" t="s">
        <v>583</v>
      </c>
      <c r="G310" s="36"/>
      <c r="H310" s="36"/>
      <c r="I310" s="193"/>
      <c r="J310" s="36"/>
      <c r="K310" s="36"/>
      <c r="L310" s="39"/>
      <c r="M310" s="194"/>
      <c r="N310" s="195"/>
      <c r="O310" s="64"/>
      <c r="P310" s="64"/>
      <c r="Q310" s="64"/>
      <c r="R310" s="64"/>
      <c r="S310" s="64"/>
      <c r="T310" s="65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188</v>
      </c>
      <c r="AU310" s="17" t="s">
        <v>194</v>
      </c>
    </row>
    <row r="311" spans="1:65" s="2" customFormat="1" ht="14.45" customHeight="1">
      <c r="A311" s="34"/>
      <c r="B311" s="35"/>
      <c r="C311" s="178" t="s">
        <v>507</v>
      </c>
      <c r="D311" s="178" t="s">
        <v>179</v>
      </c>
      <c r="E311" s="179" t="s">
        <v>585</v>
      </c>
      <c r="F311" s="180" t="s">
        <v>586</v>
      </c>
      <c r="G311" s="181" t="s">
        <v>257</v>
      </c>
      <c r="H311" s="182">
        <v>3044.68</v>
      </c>
      <c r="I311" s="183"/>
      <c r="J311" s="184">
        <f>ROUND(I311*H311,2)</f>
        <v>0</v>
      </c>
      <c r="K311" s="180" t="s">
        <v>183</v>
      </c>
      <c r="L311" s="39"/>
      <c r="M311" s="185" t="s">
        <v>19</v>
      </c>
      <c r="N311" s="186" t="s">
        <v>43</v>
      </c>
      <c r="O311" s="64"/>
      <c r="P311" s="187">
        <f>O311*H311</f>
        <v>0</v>
      </c>
      <c r="Q311" s="187">
        <v>0</v>
      </c>
      <c r="R311" s="187">
        <f>Q311*H311</f>
        <v>0</v>
      </c>
      <c r="S311" s="187">
        <v>0</v>
      </c>
      <c r="T311" s="188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9" t="s">
        <v>184</v>
      </c>
      <c r="AT311" s="189" t="s">
        <v>179</v>
      </c>
      <c r="AU311" s="189" t="s">
        <v>194</v>
      </c>
      <c r="AY311" s="17" t="s">
        <v>177</v>
      </c>
      <c r="BE311" s="190">
        <f>IF(N311="základní",J311,0)</f>
        <v>0</v>
      </c>
      <c r="BF311" s="190">
        <f>IF(N311="snížená",J311,0)</f>
        <v>0</v>
      </c>
      <c r="BG311" s="190">
        <f>IF(N311="zákl. přenesená",J311,0)</f>
        <v>0</v>
      </c>
      <c r="BH311" s="190">
        <f>IF(N311="sníž. přenesená",J311,0)</f>
        <v>0</v>
      </c>
      <c r="BI311" s="190">
        <f>IF(N311="nulová",J311,0)</f>
        <v>0</v>
      </c>
      <c r="BJ311" s="17" t="s">
        <v>79</v>
      </c>
      <c r="BK311" s="190">
        <f>ROUND(I311*H311,2)</f>
        <v>0</v>
      </c>
      <c r="BL311" s="17" t="s">
        <v>184</v>
      </c>
      <c r="BM311" s="189" t="s">
        <v>1439</v>
      </c>
    </row>
    <row r="312" spans="1:65" s="2" customFormat="1" ht="29.25">
      <c r="A312" s="34"/>
      <c r="B312" s="35"/>
      <c r="C312" s="36"/>
      <c r="D312" s="191" t="s">
        <v>186</v>
      </c>
      <c r="E312" s="36"/>
      <c r="F312" s="192" t="s">
        <v>588</v>
      </c>
      <c r="G312" s="36"/>
      <c r="H312" s="36"/>
      <c r="I312" s="193"/>
      <c r="J312" s="36"/>
      <c r="K312" s="36"/>
      <c r="L312" s="39"/>
      <c r="M312" s="194"/>
      <c r="N312" s="195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186</v>
      </c>
      <c r="AU312" s="17" t="s">
        <v>194</v>
      </c>
    </row>
    <row r="313" spans="1:65" s="2" customFormat="1" ht="78">
      <c r="A313" s="34"/>
      <c r="B313" s="35"/>
      <c r="C313" s="36"/>
      <c r="D313" s="191" t="s">
        <v>188</v>
      </c>
      <c r="E313" s="36"/>
      <c r="F313" s="196" t="s">
        <v>583</v>
      </c>
      <c r="G313" s="36"/>
      <c r="H313" s="36"/>
      <c r="I313" s="193"/>
      <c r="J313" s="36"/>
      <c r="K313" s="36"/>
      <c r="L313" s="39"/>
      <c r="M313" s="194"/>
      <c r="N313" s="195"/>
      <c r="O313" s="64"/>
      <c r="P313" s="64"/>
      <c r="Q313" s="64"/>
      <c r="R313" s="64"/>
      <c r="S313" s="64"/>
      <c r="T313" s="65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188</v>
      </c>
      <c r="AU313" s="17" t="s">
        <v>194</v>
      </c>
    </row>
    <row r="314" spans="1:65" s="13" customFormat="1" ht="11.25">
      <c r="B314" s="197"/>
      <c r="C314" s="198"/>
      <c r="D314" s="191" t="s">
        <v>214</v>
      </c>
      <c r="E314" s="199" t="s">
        <v>19</v>
      </c>
      <c r="F314" s="200" t="s">
        <v>1440</v>
      </c>
      <c r="G314" s="198"/>
      <c r="H314" s="201">
        <v>3044.68</v>
      </c>
      <c r="I314" s="202"/>
      <c r="J314" s="198"/>
      <c r="K314" s="198"/>
      <c r="L314" s="203"/>
      <c r="M314" s="204"/>
      <c r="N314" s="205"/>
      <c r="O314" s="205"/>
      <c r="P314" s="205"/>
      <c r="Q314" s="205"/>
      <c r="R314" s="205"/>
      <c r="S314" s="205"/>
      <c r="T314" s="206"/>
      <c r="AT314" s="207" t="s">
        <v>214</v>
      </c>
      <c r="AU314" s="207" t="s">
        <v>194</v>
      </c>
      <c r="AV314" s="13" t="s">
        <v>81</v>
      </c>
      <c r="AW314" s="13" t="s">
        <v>34</v>
      </c>
      <c r="AX314" s="13" t="s">
        <v>72</v>
      </c>
      <c r="AY314" s="207" t="s">
        <v>177</v>
      </c>
    </row>
    <row r="315" spans="1:65" s="14" customFormat="1" ht="11.25">
      <c r="B315" s="208"/>
      <c r="C315" s="209"/>
      <c r="D315" s="191" t="s">
        <v>214</v>
      </c>
      <c r="E315" s="210" t="s">
        <v>19</v>
      </c>
      <c r="F315" s="211" t="s">
        <v>217</v>
      </c>
      <c r="G315" s="209"/>
      <c r="H315" s="212">
        <v>3044.68</v>
      </c>
      <c r="I315" s="213"/>
      <c r="J315" s="209"/>
      <c r="K315" s="209"/>
      <c r="L315" s="214"/>
      <c r="M315" s="215"/>
      <c r="N315" s="216"/>
      <c r="O315" s="216"/>
      <c r="P315" s="216"/>
      <c r="Q315" s="216"/>
      <c r="R315" s="216"/>
      <c r="S315" s="216"/>
      <c r="T315" s="217"/>
      <c r="AT315" s="218" t="s">
        <v>214</v>
      </c>
      <c r="AU315" s="218" t="s">
        <v>194</v>
      </c>
      <c r="AV315" s="14" t="s">
        <v>184</v>
      </c>
      <c r="AW315" s="14" t="s">
        <v>34</v>
      </c>
      <c r="AX315" s="14" t="s">
        <v>79</v>
      </c>
      <c r="AY315" s="218" t="s">
        <v>177</v>
      </c>
    </row>
    <row r="316" spans="1:65" s="2" customFormat="1" ht="24.2" customHeight="1">
      <c r="A316" s="34"/>
      <c r="B316" s="35"/>
      <c r="C316" s="178" t="s">
        <v>514</v>
      </c>
      <c r="D316" s="178" t="s">
        <v>179</v>
      </c>
      <c r="E316" s="179" t="s">
        <v>591</v>
      </c>
      <c r="F316" s="180" t="s">
        <v>592</v>
      </c>
      <c r="G316" s="181" t="s">
        <v>257</v>
      </c>
      <c r="H316" s="182">
        <v>152.23400000000001</v>
      </c>
      <c r="I316" s="183"/>
      <c r="J316" s="184">
        <f>ROUND(I316*H316,2)</f>
        <v>0</v>
      </c>
      <c r="K316" s="180" t="s">
        <v>183</v>
      </c>
      <c r="L316" s="39"/>
      <c r="M316" s="185" t="s">
        <v>19</v>
      </c>
      <c r="N316" s="186" t="s">
        <v>43</v>
      </c>
      <c r="O316" s="64"/>
      <c r="P316" s="187">
        <f>O316*H316</f>
        <v>0</v>
      </c>
      <c r="Q316" s="187">
        <v>0</v>
      </c>
      <c r="R316" s="187">
        <f>Q316*H316</f>
        <v>0</v>
      </c>
      <c r="S316" s="187">
        <v>0</v>
      </c>
      <c r="T316" s="18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89" t="s">
        <v>184</v>
      </c>
      <c r="AT316" s="189" t="s">
        <v>179</v>
      </c>
      <c r="AU316" s="189" t="s">
        <v>194</v>
      </c>
      <c r="AY316" s="17" t="s">
        <v>177</v>
      </c>
      <c r="BE316" s="190">
        <f>IF(N316="základní",J316,0)</f>
        <v>0</v>
      </c>
      <c r="BF316" s="190">
        <f>IF(N316="snížená",J316,0)</f>
        <v>0</v>
      </c>
      <c r="BG316" s="190">
        <f>IF(N316="zákl. přenesená",J316,0)</f>
        <v>0</v>
      </c>
      <c r="BH316" s="190">
        <f>IF(N316="sníž. přenesená",J316,0)</f>
        <v>0</v>
      </c>
      <c r="BI316" s="190">
        <f>IF(N316="nulová",J316,0)</f>
        <v>0</v>
      </c>
      <c r="BJ316" s="17" t="s">
        <v>79</v>
      </c>
      <c r="BK316" s="190">
        <f>ROUND(I316*H316,2)</f>
        <v>0</v>
      </c>
      <c r="BL316" s="17" t="s">
        <v>184</v>
      </c>
      <c r="BM316" s="189" t="s">
        <v>1441</v>
      </c>
    </row>
    <row r="317" spans="1:65" s="2" customFormat="1" ht="19.5">
      <c r="A317" s="34"/>
      <c r="B317" s="35"/>
      <c r="C317" s="36"/>
      <c r="D317" s="191" t="s">
        <v>186</v>
      </c>
      <c r="E317" s="36"/>
      <c r="F317" s="192" t="s">
        <v>594</v>
      </c>
      <c r="G317" s="36"/>
      <c r="H317" s="36"/>
      <c r="I317" s="193"/>
      <c r="J317" s="36"/>
      <c r="K317" s="36"/>
      <c r="L317" s="39"/>
      <c r="M317" s="194"/>
      <c r="N317" s="195"/>
      <c r="O317" s="64"/>
      <c r="P317" s="64"/>
      <c r="Q317" s="64"/>
      <c r="R317" s="64"/>
      <c r="S317" s="64"/>
      <c r="T317" s="65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186</v>
      </c>
      <c r="AU317" s="17" t="s">
        <v>194</v>
      </c>
    </row>
    <row r="318" spans="1:65" s="2" customFormat="1" ht="24.2" customHeight="1">
      <c r="A318" s="34"/>
      <c r="B318" s="35"/>
      <c r="C318" s="178" t="s">
        <v>521</v>
      </c>
      <c r="D318" s="178" t="s">
        <v>179</v>
      </c>
      <c r="E318" s="179" t="s">
        <v>596</v>
      </c>
      <c r="F318" s="180" t="s">
        <v>597</v>
      </c>
      <c r="G318" s="181" t="s">
        <v>257</v>
      </c>
      <c r="H318" s="182">
        <v>152.23400000000001</v>
      </c>
      <c r="I318" s="183"/>
      <c r="J318" s="184">
        <f>ROUND(I318*H318,2)</f>
        <v>0</v>
      </c>
      <c r="K318" s="180" t="s">
        <v>183</v>
      </c>
      <c r="L318" s="39"/>
      <c r="M318" s="185" t="s">
        <v>19</v>
      </c>
      <c r="N318" s="186" t="s">
        <v>43</v>
      </c>
      <c r="O318" s="64"/>
      <c r="P318" s="187">
        <f>O318*H318</f>
        <v>0</v>
      </c>
      <c r="Q318" s="187">
        <v>0</v>
      </c>
      <c r="R318" s="187">
        <f>Q318*H318</f>
        <v>0</v>
      </c>
      <c r="S318" s="187">
        <v>0</v>
      </c>
      <c r="T318" s="188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89" t="s">
        <v>184</v>
      </c>
      <c r="AT318" s="189" t="s">
        <v>179</v>
      </c>
      <c r="AU318" s="189" t="s">
        <v>194</v>
      </c>
      <c r="AY318" s="17" t="s">
        <v>177</v>
      </c>
      <c r="BE318" s="190">
        <f>IF(N318="základní",J318,0)</f>
        <v>0</v>
      </c>
      <c r="BF318" s="190">
        <f>IF(N318="snížená",J318,0)</f>
        <v>0</v>
      </c>
      <c r="BG318" s="190">
        <f>IF(N318="zákl. přenesená",J318,0)</f>
        <v>0</v>
      </c>
      <c r="BH318" s="190">
        <f>IF(N318="sníž. přenesená",J318,0)</f>
        <v>0</v>
      </c>
      <c r="BI318" s="190">
        <f>IF(N318="nulová",J318,0)</f>
        <v>0</v>
      </c>
      <c r="BJ318" s="17" t="s">
        <v>79</v>
      </c>
      <c r="BK318" s="190">
        <f>ROUND(I318*H318,2)</f>
        <v>0</v>
      </c>
      <c r="BL318" s="17" t="s">
        <v>184</v>
      </c>
      <c r="BM318" s="189" t="s">
        <v>1442</v>
      </c>
    </row>
    <row r="319" spans="1:65" s="2" customFormat="1" ht="29.25">
      <c r="A319" s="34"/>
      <c r="B319" s="35"/>
      <c r="C319" s="36"/>
      <c r="D319" s="191" t="s">
        <v>186</v>
      </c>
      <c r="E319" s="36"/>
      <c r="F319" s="192" t="s">
        <v>599</v>
      </c>
      <c r="G319" s="36"/>
      <c r="H319" s="36"/>
      <c r="I319" s="193"/>
      <c r="J319" s="36"/>
      <c r="K319" s="36"/>
      <c r="L319" s="39"/>
      <c r="M319" s="194"/>
      <c r="N319" s="195"/>
      <c r="O319" s="64"/>
      <c r="P319" s="64"/>
      <c r="Q319" s="64"/>
      <c r="R319" s="64"/>
      <c r="S319" s="64"/>
      <c r="T319" s="65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7" t="s">
        <v>186</v>
      </c>
      <c r="AU319" s="17" t="s">
        <v>194</v>
      </c>
    </row>
    <row r="320" spans="1:65" s="2" customFormat="1" ht="107.25">
      <c r="A320" s="34"/>
      <c r="B320" s="35"/>
      <c r="C320" s="36"/>
      <c r="D320" s="191" t="s">
        <v>188</v>
      </c>
      <c r="E320" s="36"/>
      <c r="F320" s="196" t="s">
        <v>600</v>
      </c>
      <c r="G320" s="36"/>
      <c r="H320" s="36"/>
      <c r="I320" s="193"/>
      <c r="J320" s="36"/>
      <c r="K320" s="36"/>
      <c r="L320" s="39"/>
      <c r="M320" s="194"/>
      <c r="N320" s="195"/>
      <c r="O320" s="64"/>
      <c r="P320" s="64"/>
      <c r="Q320" s="64"/>
      <c r="R320" s="64"/>
      <c r="S320" s="64"/>
      <c r="T320" s="65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188</v>
      </c>
      <c r="AU320" s="17" t="s">
        <v>194</v>
      </c>
    </row>
    <row r="321" spans="1:65" s="2" customFormat="1" ht="24.2" customHeight="1">
      <c r="A321" s="34"/>
      <c r="B321" s="35"/>
      <c r="C321" s="178" t="s">
        <v>528</v>
      </c>
      <c r="D321" s="178" t="s">
        <v>179</v>
      </c>
      <c r="E321" s="179" t="s">
        <v>602</v>
      </c>
      <c r="F321" s="180" t="s">
        <v>603</v>
      </c>
      <c r="G321" s="181" t="s">
        <v>257</v>
      </c>
      <c r="H321" s="182">
        <v>423.04599999999999</v>
      </c>
      <c r="I321" s="183"/>
      <c r="J321" s="184">
        <f>ROUND(I321*H321,2)</f>
        <v>0</v>
      </c>
      <c r="K321" s="180" t="s">
        <v>183</v>
      </c>
      <c r="L321" s="39"/>
      <c r="M321" s="185" t="s">
        <v>19</v>
      </c>
      <c r="N321" s="186" t="s">
        <v>43</v>
      </c>
      <c r="O321" s="64"/>
      <c r="P321" s="187">
        <f>O321*H321</f>
        <v>0</v>
      </c>
      <c r="Q321" s="187">
        <v>0</v>
      </c>
      <c r="R321" s="187">
        <f>Q321*H321</f>
        <v>0</v>
      </c>
      <c r="S321" s="187">
        <v>0</v>
      </c>
      <c r="T321" s="188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9" t="s">
        <v>184</v>
      </c>
      <c r="AT321" s="189" t="s">
        <v>179</v>
      </c>
      <c r="AU321" s="189" t="s">
        <v>194</v>
      </c>
      <c r="AY321" s="17" t="s">
        <v>177</v>
      </c>
      <c r="BE321" s="190">
        <f>IF(N321="základní",J321,0)</f>
        <v>0</v>
      </c>
      <c r="BF321" s="190">
        <f>IF(N321="snížená",J321,0)</f>
        <v>0</v>
      </c>
      <c r="BG321" s="190">
        <f>IF(N321="zákl. přenesená",J321,0)</f>
        <v>0</v>
      </c>
      <c r="BH321" s="190">
        <f>IF(N321="sníž. přenesená",J321,0)</f>
        <v>0</v>
      </c>
      <c r="BI321" s="190">
        <f>IF(N321="nulová",J321,0)</f>
        <v>0</v>
      </c>
      <c r="BJ321" s="17" t="s">
        <v>79</v>
      </c>
      <c r="BK321" s="190">
        <f>ROUND(I321*H321,2)</f>
        <v>0</v>
      </c>
      <c r="BL321" s="17" t="s">
        <v>184</v>
      </c>
      <c r="BM321" s="189" t="s">
        <v>1443</v>
      </c>
    </row>
    <row r="322" spans="1:65" s="2" customFormat="1" ht="29.25">
      <c r="A322" s="34"/>
      <c r="B322" s="35"/>
      <c r="C322" s="36"/>
      <c r="D322" s="191" t="s">
        <v>186</v>
      </c>
      <c r="E322" s="36"/>
      <c r="F322" s="192" t="s">
        <v>605</v>
      </c>
      <c r="G322" s="36"/>
      <c r="H322" s="36"/>
      <c r="I322" s="193"/>
      <c r="J322" s="36"/>
      <c r="K322" s="36"/>
      <c r="L322" s="39"/>
      <c r="M322" s="194"/>
      <c r="N322" s="195"/>
      <c r="O322" s="64"/>
      <c r="P322" s="64"/>
      <c r="Q322" s="64"/>
      <c r="R322" s="64"/>
      <c r="S322" s="64"/>
      <c r="T322" s="65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186</v>
      </c>
      <c r="AU322" s="17" t="s">
        <v>194</v>
      </c>
    </row>
    <row r="323" spans="1:65" s="2" customFormat="1" ht="97.5">
      <c r="A323" s="34"/>
      <c r="B323" s="35"/>
      <c r="C323" s="36"/>
      <c r="D323" s="191" t="s">
        <v>188</v>
      </c>
      <c r="E323" s="36"/>
      <c r="F323" s="196" t="s">
        <v>606</v>
      </c>
      <c r="G323" s="36"/>
      <c r="H323" s="36"/>
      <c r="I323" s="193"/>
      <c r="J323" s="36"/>
      <c r="K323" s="36"/>
      <c r="L323" s="39"/>
      <c r="M323" s="194"/>
      <c r="N323" s="195"/>
      <c r="O323" s="64"/>
      <c r="P323" s="64"/>
      <c r="Q323" s="64"/>
      <c r="R323" s="64"/>
      <c r="S323" s="64"/>
      <c r="T323" s="65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7" t="s">
        <v>188</v>
      </c>
      <c r="AU323" s="17" t="s">
        <v>194</v>
      </c>
    </row>
    <row r="324" spans="1:65" s="2" customFormat="1" ht="24.2" customHeight="1">
      <c r="A324" s="34"/>
      <c r="B324" s="35"/>
      <c r="C324" s="178" t="s">
        <v>535</v>
      </c>
      <c r="D324" s="178" t="s">
        <v>179</v>
      </c>
      <c r="E324" s="179" t="s">
        <v>608</v>
      </c>
      <c r="F324" s="180" t="s">
        <v>609</v>
      </c>
      <c r="G324" s="181" t="s">
        <v>257</v>
      </c>
      <c r="H324" s="182">
        <v>423.04599999999999</v>
      </c>
      <c r="I324" s="183"/>
      <c r="J324" s="184">
        <f>ROUND(I324*H324,2)</f>
        <v>0</v>
      </c>
      <c r="K324" s="180" t="s">
        <v>183</v>
      </c>
      <c r="L324" s="39"/>
      <c r="M324" s="185" t="s">
        <v>19</v>
      </c>
      <c r="N324" s="186" t="s">
        <v>43</v>
      </c>
      <c r="O324" s="64"/>
      <c r="P324" s="187">
        <f>O324*H324</f>
        <v>0</v>
      </c>
      <c r="Q324" s="187">
        <v>0</v>
      </c>
      <c r="R324" s="187">
        <f>Q324*H324</f>
        <v>0</v>
      </c>
      <c r="S324" s="187">
        <v>0</v>
      </c>
      <c r="T324" s="18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89" t="s">
        <v>184</v>
      </c>
      <c r="AT324" s="189" t="s">
        <v>179</v>
      </c>
      <c r="AU324" s="189" t="s">
        <v>194</v>
      </c>
      <c r="AY324" s="17" t="s">
        <v>177</v>
      </c>
      <c r="BE324" s="190">
        <f>IF(N324="základní",J324,0)</f>
        <v>0</v>
      </c>
      <c r="BF324" s="190">
        <f>IF(N324="snížená",J324,0)</f>
        <v>0</v>
      </c>
      <c r="BG324" s="190">
        <f>IF(N324="zákl. přenesená",J324,0)</f>
        <v>0</v>
      </c>
      <c r="BH324" s="190">
        <f>IF(N324="sníž. přenesená",J324,0)</f>
        <v>0</v>
      </c>
      <c r="BI324" s="190">
        <f>IF(N324="nulová",J324,0)</f>
        <v>0</v>
      </c>
      <c r="BJ324" s="17" t="s">
        <v>79</v>
      </c>
      <c r="BK324" s="190">
        <f>ROUND(I324*H324,2)</f>
        <v>0</v>
      </c>
      <c r="BL324" s="17" t="s">
        <v>184</v>
      </c>
      <c r="BM324" s="189" t="s">
        <v>1444</v>
      </c>
    </row>
    <row r="325" spans="1:65" s="2" customFormat="1" ht="29.25">
      <c r="A325" s="34"/>
      <c r="B325" s="35"/>
      <c r="C325" s="36"/>
      <c r="D325" s="191" t="s">
        <v>186</v>
      </c>
      <c r="E325" s="36"/>
      <c r="F325" s="192" t="s">
        <v>611</v>
      </c>
      <c r="G325" s="36"/>
      <c r="H325" s="36"/>
      <c r="I325" s="193"/>
      <c r="J325" s="36"/>
      <c r="K325" s="36"/>
      <c r="L325" s="39"/>
      <c r="M325" s="194"/>
      <c r="N325" s="195"/>
      <c r="O325" s="64"/>
      <c r="P325" s="64"/>
      <c r="Q325" s="64"/>
      <c r="R325" s="64"/>
      <c r="S325" s="64"/>
      <c r="T325" s="65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186</v>
      </c>
      <c r="AU325" s="17" t="s">
        <v>194</v>
      </c>
    </row>
    <row r="326" spans="1:65" s="2" customFormat="1" ht="97.5">
      <c r="A326" s="34"/>
      <c r="B326" s="35"/>
      <c r="C326" s="36"/>
      <c r="D326" s="191" t="s">
        <v>188</v>
      </c>
      <c r="E326" s="36"/>
      <c r="F326" s="196" t="s">
        <v>606</v>
      </c>
      <c r="G326" s="36"/>
      <c r="H326" s="36"/>
      <c r="I326" s="193"/>
      <c r="J326" s="36"/>
      <c r="K326" s="36"/>
      <c r="L326" s="39"/>
      <c r="M326" s="229"/>
      <c r="N326" s="230"/>
      <c r="O326" s="231"/>
      <c r="P326" s="231"/>
      <c r="Q326" s="231"/>
      <c r="R326" s="231"/>
      <c r="S326" s="231"/>
      <c r="T326" s="232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7" t="s">
        <v>188</v>
      </c>
      <c r="AU326" s="17" t="s">
        <v>194</v>
      </c>
    </row>
    <row r="327" spans="1:65" s="2" customFormat="1" ht="6.95" customHeight="1">
      <c r="A327" s="34"/>
      <c r="B327" s="47"/>
      <c r="C327" s="48"/>
      <c r="D327" s="48"/>
      <c r="E327" s="48"/>
      <c r="F327" s="48"/>
      <c r="G327" s="48"/>
      <c r="H327" s="48"/>
      <c r="I327" s="48"/>
      <c r="J327" s="48"/>
      <c r="K327" s="48"/>
      <c r="L327" s="39"/>
      <c r="M327" s="34"/>
      <c r="O327" s="34"/>
      <c r="P327" s="34"/>
      <c r="Q327" s="34"/>
      <c r="R327" s="34"/>
      <c r="S327" s="34"/>
      <c r="T327" s="34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</row>
  </sheetData>
  <sheetProtection algorithmName="SHA-512" hashValue="QV7ii2wbJEX+hVGayIGTsjDY8UmUMvE4spV3TDemsotsY5PFRbe4eZkL6FjIX3UarfANe+E3qLijj/Irmw6CVQ==" saltValue="pXgCfX31pg/p7v67bffy0KuVSYwDLunvHeAXp3I//kzd/jI9GUjVkXpvIuqDCv8dkSXXKX8clUdDEqYrF9RIbw==" spinCount="100000" sheet="1" objects="1" scenarios="1" formatColumns="0" formatRows="0" autoFilter="0"/>
  <autoFilter ref="C92:K326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3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143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144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2" t="str">
        <f>'Rekapitulace zakázky'!K6</f>
        <v>Oprava mostních objektů trati Rynoltice - Křižany</v>
      </c>
      <c r="F7" s="363"/>
      <c r="G7" s="363"/>
      <c r="H7" s="363"/>
      <c r="L7" s="20"/>
    </row>
    <row r="8" spans="1:46" s="1" customFormat="1" ht="12" customHeight="1">
      <c r="B8" s="20"/>
      <c r="D8" s="112" t="s">
        <v>145</v>
      </c>
      <c r="L8" s="20"/>
    </row>
    <row r="9" spans="1:46" s="2" customFormat="1" ht="16.5" customHeight="1">
      <c r="A9" s="34"/>
      <c r="B9" s="39"/>
      <c r="C9" s="34"/>
      <c r="D9" s="34"/>
      <c r="E9" s="362" t="s">
        <v>1341</v>
      </c>
      <c r="F9" s="364"/>
      <c r="G9" s="364"/>
      <c r="H9" s="36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147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5" t="s">
        <v>1445</v>
      </c>
      <c r="F11" s="364"/>
      <c r="G11" s="364"/>
      <c r="H11" s="36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989</v>
      </c>
      <c r="G14" s="34"/>
      <c r="H14" s="34"/>
      <c r="I14" s="112" t="s">
        <v>23</v>
      </c>
      <c r="J14" s="114" t="str">
        <f>'Rekapitulace zakázky'!AN8</f>
        <v>4. 8. 2020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30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31</v>
      </c>
      <c r="E19" s="34"/>
      <c r="F19" s="34"/>
      <c r="G19" s="34"/>
      <c r="H19" s="34"/>
      <c r="I19" s="112" t="s">
        <v>26</v>
      </c>
      <c r="J19" s="30" t="str">
        <f>'Rekapitulace zakázky'!AN13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6" t="str">
        <f>'Rekapitulace zakázky'!E14</f>
        <v>Vyplň údaj</v>
      </c>
      <c r="F20" s="367"/>
      <c r="G20" s="367"/>
      <c r="H20" s="367"/>
      <c r="I20" s="112" t="s">
        <v>29</v>
      </c>
      <c r="J20" s="30" t="str">
        <f>'Rekapitulace zakázky'!AN14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33</v>
      </c>
      <c r="E22" s="34"/>
      <c r="F22" s="34"/>
      <c r="G22" s="34"/>
      <c r="H22" s="34"/>
      <c r="I22" s="112" t="s">
        <v>26</v>
      </c>
      <c r="J22" s="103" t="str">
        <f>IF('Rekapitulace zakázky'!AN16="","",'Rekapitulace zakázky'!AN16)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zakázky'!E17="","",'Rekapitulace zakázky'!E17)</f>
        <v xml:space="preserve"> </v>
      </c>
      <c r="F23" s="34"/>
      <c r="G23" s="34"/>
      <c r="H23" s="34"/>
      <c r="I23" s="112" t="s">
        <v>29</v>
      </c>
      <c r="J23" s="103" t="str">
        <f>IF('Rekapitulace zakázky'!AN17="","",'Rekapitulace zakázky'!AN17)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35</v>
      </c>
      <c r="E25" s="34"/>
      <c r="F25" s="34"/>
      <c r="G25" s="34"/>
      <c r="H25" s="34"/>
      <c r="I25" s="112" t="s">
        <v>26</v>
      </c>
      <c r="J25" s="103" t="str">
        <f>IF('Rekapitulace zakázky'!AN19="","",'Rekapitulace zakázky'!AN19)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zakázky'!E20="","",'Rekapitulace zakázky'!E20)</f>
        <v xml:space="preserve"> </v>
      </c>
      <c r="F26" s="34"/>
      <c r="G26" s="34"/>
      <c r="H26" s="34"/>
      <c r="I26" s="112" t="s">
        <v>29</v>
      </c>
      <c r="J26" s="103" t="str">
        <f>IF('Rekapitulace zakázky'!AN20="","",'Rekapitulace zakázky'!AN20)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36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8" t="s">
        <v>19</v>
      </c>
      <c r="F29" s="368"/>
      <c r="G29" s="368"/>
      <c r="H29" s="36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38</v>
      </c>
      <c r="E32" s="34"/>
      <c r="F32" s="34"/>
      <c r="G32" s="34"/>
      <c r="H32" s="34"/>
      <c r="I32" s="34"/>
      <c r="J32" s="120">
        <f>ROUND(J88,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40</v>
      </c>
      <c r="G34" s="34"/>
      <c r="H34" s="34"/>
      <c r="I34" s="121" t="s">
        <v>39</v>
      </c>
      <c r="J34" s="121" t="s">
        <v>41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42</v>
      </c>
      <c r="E35" s="112" t="s">
        <v>43</v>
      </c>
      <c r="F35" s="123">
        <f>ROUND((SUM(BE88:BE112)),  2)</f>
        <v>0</v>
      </c>
      <c r="G35" s="34"/>
      <c r="H35" s="34"/>
      <c r="I35" s="124">
        <v>0.21</v>
      </c>
      <c r="J35" s="123">
        <f>ROUND(((SUM(BE88:BE112))*I35),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44</v>
      </c>
      <c r="F36" s="123">
        <f>ROUND((SUM(BF88:BF112)),  2)</f>
        <v>0</v>
      </c>
      <c r="G36" s="34"/>
      <c r="H36" s="34"/>
      <c r="I36" s="124">
        <v>0.15</v>
      </c>
      <c r="J36" s="123">
        <f>ROUND(((SUM(BF88:BF112))*I36),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ROUND((SUM(BG88:BG112)),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46</v>
      </c>
      <c r="F38" s="123">
        <f>ROUND((SUM(BH88:BH112)),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47</v>
      </c>
      <c r="F39" s="123">
        <f>ROUND((SUM(BI88:BI112)),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150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9" t="str">
        <f>E7</f>
        <v>Oprava mostních objektů trati Rynoltice - Křižany</v>
      </c>
      <c r="F50" s="370"/>
      <c r="G50" s="370"/>
      <c r="H50" s="37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9" t="s">
        <v>1341</v>
      </c>
      <c r="F52" s="371"/>
      <c r="G52" s="371"/>
      <c r="H52" s="37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147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3" t="str">
        <f>E11</f>
        <v>2020/08/07.2/LIB - SO 07 - VRN1</v>
      </c>
      <c r="F54" s="371"/>
      <c r="G54" s="371"/>
      <c r="H54" s="37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Zdislava</v>
      </c>
      <c r="G56" s="36"/>
      <c r="H56" s="36"/>
      <c r="I56" s="29" t="s">
        <v>23</v>
      </c>
      <c r="J56" s="59" t="str">
        <f>IF(J14="","",J14)</f>
        <v>4. 8. 2020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6"/>
      <c r="E58" s="36"/>
      <c r="F58" s="27" t="str">
        <f>E17</f>
        <v>Správa železnic, OŘ Hradec Králové</v>
      </c>
      <c r="G58" s="36"/>
      <c r="H58" s="36"/>
      <c r="I58" s="29" t="s">
        <v>33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29" t="s">
        <v>35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151</v>
      </c>
      <c r="D61" s="137"/>
      <c r="E61" s="137"/>
      <c r="F61" s="137"/>
      <c r="G61" s="137"/>
      <c r="H61" s="137"/>
      <c r="I61" s="137"/>
      <c r="J61" s="138" t="s">
        <v>152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70</v>
      </c>
      <c r="D63" s="36"/>
      <c r="E63" s="36"/>
      <c r="F63" s="36"/>
      <c r="G63" s="36"/>
      <c r="H63" s="36"/>
      <c r="I63" s="36"/>
      <c r="J63" s="77">
        <f>J88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153</v>
      </c>
    </row>
    <row r="64" spans="1:47" s="9" customFormat="1" ht="24.95" customHeight="1">
      <c r="B64" s="140"/>
      <c r="C64" s="141"/>
      <c r="D64" s="142" t="s">
        <v>613</v>
      </c>
      <c r="E64" s="143"/>
      <c r="F64" s="143"/>
      <c r="G64" s="143"/>
      <c r="H64" s="143"/>
      <c r="I64" s="143"/>
      <c r="J64" s="144">
        <f>J89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614</v>
      </c>
      <c r="E65" s="148"/>
      <c r="F65" s="148"/>
      <c r="G65" s="148"/>
      <c r="H65" s="148"/>
      <c r="I65" s="148"/>
      <c r="J65" s="149">
        <f>J90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615</v>
      </c>
      <c r="E66" s="148"/>
      <c r="F66" s="148"/>
      <c r="G66" s="148"/>
      <c r="H66" s="148"/>
      <c r="I66" s="148"/>
      <c r="J66" s="149">
        <f>J103</f>
        <v>0</v>
      </c>
      <c r="K66" s="97"/>
      <c r="L66" s="150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162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9" t="str">
        <f>E7</f>
        <v>Oprava mostních objektů trati Rynoltice - Křižany</v>
      </c>
      <c r="F76" s="370"/>
      <c r="G76" s="370"/>
      <c r="H76" s="370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145</v>
      </c>
      <c r="D77" s="22"/>
      <c r="E77" s="22"/>
      <c r="F77" s="22"/>
      <c r="G77" s="22"/>
      <c r="H77" s="22"/>
      <c r="I77" s="22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69" t="s">
        <v>1341</v>
      </c>
      <c r="F78" s="371"/>
      <c r="G78" s="371"/>
      <c r="H78" s="371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147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23" t="str">
        <f>E11</f>
        <v>2020/08/07.2/LIB - SO 07 - VRN1</v>
      </c>
      <c r="F80" s="371"/>
      <c r="G80" s="371"/>
      <c r="H80" s="371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F14</f>
        <v>Zdislava</v>
      </c>
      <c r="G82" s="36"/>
      <c r="H82" s="36"/>
      <c r="I82" s="29" t="s">
        <v>23</v>
      </c>
      <c r="J82" s="59" t="str">
        <f>IF(J14="","",J14)</f>
        <v>4. 8. 2020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25</v>
      </c>
      <c r="D84" s="36"/>
      <c r="E84" s="36"/>
      <c r="F84" s="27" t="str">
        <f>E17</f>
        <v>Správa železnic, OŘ Hradec Králové</v>
      </c>
      <c r="G84" s="36"/>
      <c r="H84" s="36"/>
      <c r="I84" s="29" t="s">
        <v>33</v>
      </c>
      <c r="J84" s="32" t="str">
        <f>E23</f>
        <v xml:space="preserve"> 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31</v>
      </c>
      <c r="D85" s="36"/>
      <c r="E85" s="36"/>
      <c r="F85" s="27" t="str">
        <f>IF(E20="","",E20)</f>
        <v>Vyplň údaj</v>
      </c>
      <c r="G85" s="36"/>
      <c r="H85" s="36"/>
      <c r="I85" s="29" t="s">
        <v>35</v>
      </c>
      <c r="J85" s="32" t="str">
        <f>E26</f>
        <v xml:space="preserve"> 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1"/>
      <c r="B87" s="152"/>
      <c r="C87" s="153" t="s">
        <v>163</v>
      </c>
      <c r="D87" s="154" t="s">
        <v>57</v>
      </c>
      <c r="E87" s="154" t="s">
        <v>53</v>
      </c>
      <c r="F87" s="154" t="s">
        <v>54</v>
      </c>
      <c r="G87" s="154" t="s">
        <v>164</v>
      </c>
      <c r="H87" s="154" t="s">
        <v>165</v>
      </c>
      <c r="I87" s="154" t="s">
        <v>166</v>
      </c>
      <c r="J87" s="154" t="s">
        <v>152</v>
      </c>
      <c r="K87" s="155" t="s">
        <v>167</v>
      </c>
      <c r="L87" s="156"/>
      <c r="M87" s="68" t="s">
        <v>19</v>
      </c>
      <c r="N87" s="69" t="s">
        <v>42</v>
      </c>
      <c r="O87" s="69" t="s">
        <v>168</v>
      </c>
      <c r="P87" s="69" t="s">
        <v>169</v>
      </c>
      <c r="Q87" s="69" t="s">
        <v>170</v>
      </c>
      <c r="R87" s="69" t="s">
        <v>171</v>
      </c>
      <c r="S87" s="69" t="s">
        <v>172</v>
      </c>
      <c r="T87" s="70" t="s">
        <v>173</v>
      </c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</row>
    <row r="88" spans="1:65" s="2" customFormat="1" ht="22.9" customHeight="1">
      <c r="A88" s="34"/>
      <c r="B88" s="35"/>
      <c r="C88" s="75" t="s">
        <v>174</v>
      </c>
      <c r="D88" s="36"/>
      <c r="E88" s="36"/>
      <c r="F88" s="36"/>
      <c r="G88" s="36"/>
      <c r="H88" s="36"/>
      <c r="I88" s="36"/>
      <c r="J88" s="157">
        <f>BK88</f>
        <v>0</v>
      </c>
      <c r="K88" s="36"/>
      <c r="L88" s="39"/>
      <c r="M88" s="71"/>
      <c r="N88" s="158"/>
      <c r="O88" s="72"/>
      <c r="P88" s="159">
        <f>P89</f>
        <v>0</v>
      </c>
      <c r="Q88" s="72"/>
      <c r="R88" s="159">
        <f>R89</f>
        <v>0</v>
      </c>
      <c r="S88" s="72"/>
      <c r="T88" s="160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71</v>
      </c>
      <c r="AU88" s="17" t="s">
        <v>153</v>
      </c>
      <c r="BK88" s="161">
        <f>BK89</f>
        <v>0</v>
      </c>
    </row>
    <row r="89" spans="1:65" s="12" customFormat="1" ht="25.9" customHeight="1">
      <c r="B89" s="162"/>
      <c r="C89" s="163"/>
      <c r="D89" s="164" t="s">
        <v>71</v>
      </c>
      <c r="E89" s="165" t="s">
        <v>616</v>
      </c>
      <c r="F89" s="165" t="s">
        <v>617</v>
      </c>
      <c r="G89" s="163"/>
      <c r="H89" s="163"/>
      <c r="I89" s="166"/>
      <c r="J89" s="167">
        <f>BK89</f>
        <v>0</v>
      </c>
      <c r="K89" s="163"/>
      <c r="L89" s="168"/>
      <c r="M89" s="169"/>
      <c r="N89" s="170"/>
      <c r="O89" s="170"/>
      <c r="P89" s="171">
        <f>P90+P103</f>
        <v>0</v>
      </c>
      <c r="Q89" s="170"/>
      <c r="R89" s="171">
        <f>R90+R103</f>
        <v>0</v>
      </c>
      <c r="S89" s="170"/>
      <c r="T89" s="172">
        <f>T90+T103</f>
        <v>0</v>
      </c>
      <c r="AR89" s="173" t="s">
        <v>207</v>
      </c>
      <c r="AT89" s="174" t="s">
        <v>71</v>
      </c>
      <c r="AU89" s="174" t="s">
        <v>72</v>
      </c>
      <c r="AY89" s="173" t="s">
        <v>177</v>
      </c>
      <c r="BK89" s="175">
        <f>BK90+BK103</f>
        <v>0</v>
      </c>
    </row>
    <row r="90" spans="1:65" s="12" customFormat="1" ht="22.9" customHeight="1">
      <c r="B90" s="162"/>
      <c r="C90" s="163"/>
      <c r="D90" s="164" t="s">
        <v>71</v>
      </c>
      <c r="E90" s="176" t="s">
        <v>618</v>
      </c>
      <c r="F90" s="176" t="s">
        <v>619</v>
      </c>
      <c r="G90" s="163"/>
      <c r="H90" s="163"/>
      <c r="I90" s="166"/>
      <c r="J90" s="177">
        <f>BK90</f>
        <v>0</v>
      </c>
      <c r="K90" s="163"/>
      <c r="L90" s="168"/>
      <c r="M90" s="169"/>
      <c r="N90" s="170"/>
      <c r="O90" s="170"/>
      <c r="P90" s="171">
        <f>SUM(P91:P102)</f>
        <v>0</v>
      </c>
      <c r="Q90" s="170"/>
      <c r="R90" s="171">
        <f>SUM(R91:R102)</f>
        <v>0</v>
      </c>
      <c r="S90" s="170"/>
      <c r="T90" s="172">
        <f>SUM(T91:T102)</f>
        <v>0</v>
      </c>
      <c r="AR90" s="173" t="s">
        <v>207</v>
      </c>
      <c r="AT90" s="174" t="s">
        <v>71</v>
      </c>
      <c r="AU90" s="174" t="s">
        <v>79</v>
      </c>
      <c r="AY90" s="173" t="s">
        <v>177</v>
      </c>
      <c r="BK90" s="175">
        <f>SUM(BK91:BK102)</f>
        <v>0</v>
      </c>
    </row>
    <row r="91" spans="1:65" s="2" customFormat="1" ht="14.45" customHeight="1">
      <c r="A91" s="34"/>
      <c r="B91" s="35"/>
      <c r="C91" s="178" t="s">
        <v>79</v>
      </c>
      <c r="D91" s="178" t="s">
        <v>179</v>
      </c>
      <c r="E91" s="179" t="s">
        <v>620</v>
      </c>
      <c r="F91" s="180" t="s">
        <v>621</v>
      </c>
      <c r="G91" s="181" t="s">
        <v>622</v>
      </c>
      <c r="H91" s="182">
        <v>1</v>
      </c>
      <c r="I91" s="183"/>
      <c r="J91" s="184">
        <f>ROUND(I91*H91,2)</f>
        <v>0</v>
      </c>
      <c r="K91" s="180" t="s">
        <v>183</v>
      </c>
      <c r="L91" s="39"/>
      <c r="M91" s="185" t="s">
        <v>19</v>
      </c>
      <c r="N91" s="186" t="s">
        <v>43</v>
      </c>
      <c r="O91" s="64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623</v>
      </c>
      <c r="AT91" s="189" t="s">
        <v>179</v>
      </c>
      <c r="AU91" s="189" t="s">
        <v>81</v>
      </c>
      <c r="AY91" s="17" t="s">
        <v>177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7" t="s">
        <v>79</v>
      </c>
      <c r="BK91" s="190">
        <f>ROUND(I91*H91,2)</f>
        <v>0</v>
      </c>
      <c r="BL91" s="17" t="s">
        <v>623</v>
      </c>
      <c r="BM91" s="189" t="s">
        <v>1446</v>
      </c>
    </row>
    <row r="92" spans="1:65" s="2" customFormat="1" ht="11.25">
      <c r="A92" s="34"/>
      <c r="B92" s="35"/>
      <c r="C92" s="36"/>
      <c r="D92" s="191" t="s">
        <v>186</v>
      </c>
      <c r="E92" s="36"/>
      <c r="F92" s="192" t="s">
        <v>621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186</v>
      </c>
      <c r="AU92" s="17" t="s">
        <v>81</v>
      </c>
    </row>
    <row r="93" spans="1:65" s="2" customFormat="1" ht="14.45" customHeight="1">
      <c r="A93" s="34"/>
      <c r="B93" s="35"/>
      <c r="C93" s="178" t="s">
        <v>81</v>
      </c>
      <c r="D93" s="178" t="s">
        <v>179</v>
      </c>
      <c r="E93" s="179" t="s">
        <v>625</v>
      </c>
      <c r="F93" s="180" t="s">
        <v>626</v>
      </c>
      <c r="G93" s="181" t="s">
        <v>622</v>
      </c>
      <c r="H93" s="182">
        <v>1</v>
      </c>
      <c r="I93" s="183"/>
      <c r="J93" s="184">
        <f>ROUND(I93*H93,2)</f>
        <v>0</v>
      </c>
      <c r="K93" s="180" t="s">
        <v>183</v>
      </c>
      <c r="L93" s="39"/>
      <c r="M93" s="185" t="s">
        <v>19</v>
      </c>
      <c r="N93" s="186" t="s">
        <v>43</v>
      </c>
      <c r="O93" s="64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9" t="s">
        <v>623</v>
      </c>
      <c r="AT93" s="189" t="s">
        <v>179</v>
      </c>
      <c r="AU93" s="189" t="s">
        <v>81</v>
      </c>
      <c r="AY93" s="17" t="s">
        <v>177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7" t="s">
        <v>79</v>
      </c>
      <c r="BK93" s="190">
        <f>ROUND(I93*H93,2)</f>
        <v>0</v>
      </c>
      <c r="BL93" s="17" t="s">
        <v>623</v>
      </c>
      <c r="BM93" s="189" t="s">
        <v>1447</v>
      </c>
    </row>
    <row r="94" spans="1:65" s="2" customFormat="1" ht="11.25">
      <c r="A94" s="34"/>
      <c r="B94" s="35"/>
      <c r="C94" s="36"/>
      <c r="D94" s="191" t="s">
        <v>186</v>
      </c>
      <c r="E94" s="36"/>
      <c r="F94" s="192" t="s">
        <v>626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186</v>
      </c>
      <c r="AU94" s="17" t="s">
        <v>81</v>
      </c>
    </row>
    <row r="95" spans="1:65" s="2" customFormat="1" ht="14.45" customHeight="1">
      <c r="A95" s="34"/>
      <c r="B95" s="35"/>
      <c r="C95" s="178" t="s">
        <v>194</v>
      </c>
      <c r="D95" s="178" t="s">
        <v>179</v>
      </c>
      <c r="E95" s="179" t="s">
        <v>629</v>
      </c>
      <c r="F95" s="180" t="s">
        <v>630</v>
      </c>
      <c r="G95" s="181" t="s">
        <v>622</v>
      </c>
      <c r="H95" s="182">
        <v>1</v>
      </c>
      <c r="I95" s="183"/>
      <c r="J95" s="184">
        <f>ROUND(I95*H95,2)</f>
        <v>0</v>
      </c>
      <c r="K95" s="180" t="s">
        <v>183</v>
      </c>
      <c r="L95" s="39"/>
      <c r="M95" s="185" t="s">
        <v>19</v>
      </c>
      <c r="N95" s="186" t="s">
        <v>43</v>
      </c>
      <c r="O95" s="64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623</v>
      </c>
      <c r="AT95" s="189" t="s">
        <v>179</v>
      </c>
      <c r="AU95" s="189" t="s">
        <v>81</v>
      </c>
      <c r="AY95" s="17" t="s">
        <v>177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7" t="s">
        <v>79</v>
      </c>
      <c r="BK95" s="190">
        <f>ROUND(I95*H95,2)</f>
        <v>0</v>
      </c>
      <c r="BL95" s="17" t="s">
        <v>623</v>
      </c>
      <c r="BM95" s="189" t="s">
        <v>1448</v>
      </c>
    </row>
    <row r="96" spans="1:65" s="2" customFormat="1" ht="11.25">
      <c r="A96" s="34"/>
      <c r="B96" s="35"/>
      <c r="C96" s="36"/>
      <c r="D96" s="191" t="s">
        <v>186</v>
      </c>
      <c r="E96" s="36"/>
      <c r="F96" s="192" t="s">
        <v>630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186</v>
      </c>
      <c r="AU96" s="17" t="s">
        <v>81</v>
      </c>
    </row>
    <row r="97" spans="1:65" s="2" customFormat="1" ht="14.45" customHeight="1">
      <c r="A97" s="34"/>
      <c r="B97" s="35"/>
      <c r="C97" s="178" t="s">
        <v>184</v>
      </c>
      <c r="D97" s="178" t="s">
        <v>179</v>
      </c>
      <c r="E97" s="179" t="s">
        <v>632</v>
      </c>
      <c r="F97" s="180" t="s">
        <v>633</v>
      </c>
      <c r="G97" s="181" t="s">
        <v>622</v>
      </c>
      <c r="H97" s="182">
        <v>1</v>
      </c>
      <c r="I97" s="183"/>
      <c r="J97" s="184">
        <f>ROUND(I97*H97,2)</f>
        <v>0</v>
      </c>
      <c r="K97" s="180" t="s">
        <v>183</v>
      </c>
      <c r="L97" s="39"/>
      <c r="M97" s="185" t="s">
        <v>19</v>
      </c>
      <c r="N97" s="186" t="s">
        <v>43</v>
      </c>
      <c r="O97" s="64"/>
      <c r="P97" s="187">
        <f>O97*H97</f>
        <v>0</v>
      </c>
      <c r="Q97" s="187">
        <v>0</v>
      </c>
      <c r="R97" s="187">
        <f>Q97*H97</f>
        <v>0</v>
      </c>
      <c r="S97" s="187">
        <v>0</v>
      </c>
      <c r="T97" s="188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9" t="s">
        <v>623</v>
      </c>
      <c r="AT97" s="189" t="s">
        <v>179</v>
      </c>
      <c r="AU97" s="189" t="s">
        <v>81</v>
      </c>
      <c r="AY97" s="17" t="s">
        <v>177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7" t="s">
        <v>79</v>
      </c>
      <c r="BK97" s="190">
        <f>ROUND(I97*H97,2)</f>
        <v>0</v>
      </c>
      <c r="BL97" s="17" t="s">
        <v>623</v>
      </c>
      <c r="BM97" s="189" t="s">
        <v>1449</v>
      </c>
    </row>
    <row r="98" spans="1:65" s="2" customFormat="1" ht="11.25">
      <c r="A98" s="34"/>
      <c r="B98" s="35"/>
      <c r="C98" s="36"/>
      <c r="D98" s="191" t="s">
        <v>186</v>
      </c>
      <c r="E98" s="36"/>
      <c r="F98" s="192" t="s">
        <v>633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186</v>
      </c>
      <c r="AU98" s="17" t="s">
        <v>81</v>
      </c>
    </row>
    <row r="99" spans="1:65" s="2" customFormat="1" ht="14.45" customHeight="1">
      <c r="A99" s="34"/>
      <c r="B99" s="35"/>
      <c r="C99" s="178" t="s">
        <v>207</v>
      </c>
      <c r="D99" s="178" t="s">
        <v>179</v>
      </c>
      <c r="E99" s="179" t="s">
        <v>635</v>
      </c>
      <c r="F99" s="180" t="s">
        <v>636</v>
      </c>
      <c r="G99" s="181" t="s">
        <v>622</v>
      </c>
      <c r="H99" s="182">
        <v>1</v>
      </c>
      <c r="I99" s="183"/>
      <c r="J99" s="184">
        <f>ROUND(I99*H99,2)</f>
        <v>0</v>
      </c>
      <c r="K99" s="180" t="s">
        <v>183</v>
      </c>
      <c r="L99" s="39"/>
      <c r="M99" s="185" t="s">
        <v>19</v>
      </c>
      <c r="N99" s="186" t="s">
        <v>43</v>
      </c>
      <c r="O99" s="64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623</v>
      </c>
      <c r="AT99" s="189" t="s">
        <v>179</v>
      </c>
      <c r="AU99" s="189" t="s">
        <v>81</v>
      </c>
      <c r="AY99" s="17" t="s">
        <v>177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79</v>
      </c>
      <c r="BK99" s="190">
        <f>ROUND(I99*H99,2)</f>
        <v>0</v>
      </c>
      <c r="BL99" s="17" t="s">
        <v>623</v>
      </c>
      <c r="BM99" s="189" t="s">
        <v>1450</v>
      </c>
    </row>
    <row r="100" spans="1:65" s="2" customFormat="1" ht="11.25">
      <c r="A100" s="34"/>
      <c r="B100" s="35"/>
      <c r="C100" s="36"/>
      <c r="D100" s="191" t="s">
        <v>186</v>
      </c>
      <c r="E100" s="36"/>
      <c r="F100" s="192" t="s">
        <v>636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186</v>
      </c>
      <c r="AU100" s="17" t="s">
        <v>81</v>
      </c>
    </row>
    <row r="101" spans="1:65" s="2" customFormat="1" ht="14.45" customHeight="1">
      <c r="A101" s="34"/>
      <c r="B101" s="35"/>
      <c r="C101" s="178" t="s">
        <v>218</v>
      </c>
      <c r="D101" s="178" t="s">
        <v>179</v>
      </c>
      <c r="E101" s="179" t="s">
        <v>638</v>
      </c>
      <c r="F101" s="180" t="s">
        <v>639</v>
      </c>
      <c r="G101" s="181" t="s">
        <v>622</v>
      </c>
      <c r="H101" s="182">
        <v>1</v>
      </c>
      <c r="I101" s="183"/>
      <c r="J101" s="184">
        <f>ROUND(I101*H101,2)</f>
        <v>0</v>
      </c>
      <c r="K101" s="180" t="s">
        <v>183</v>
      </c>
      <c r="L101" s="39"/>
      <c r="M101" s="185" t="s">
        <v>19</v>
      </c>
      <c r="N101" s="186" t="s">
        <v>43</v>
      </c>
      <c r="O101" s="64"/>
      <c r="P101" s="187">
        <f>O101*H101</f>
        <v>0</v>
      </c>
      <c r="Q101" s="187">
        <v>0</v>
      </c>
      <c r="R101" s="187">
        <f>Q101*H101</f>
        <v>0</v>
      </c>
      <c r="S101" s="187">
        <v>0</v>
      </c>
      <c r="T101" s="188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9" t="s">
        <v>623</v>
      </c>
      <c r="AT101" s="189" t="s">
        <v>179</v>
      </c>
      <c r="AU101" s="189" t="s">
        <v>81</v>
      </c>
      <c r="AY101" s="17" t="s">
        <v>177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7" t="s">
        <v>79</v>
      </c>
      <c r="BK101" s="190">
        <f>ROUND(I101*H101,2)</f>
        <v>0</v>
      </c>
      <c r="BL101" s="17" t="s">
        <v>623</v>
      </c>
      <c r="BM101" s="189" t="s">
        <v>1451</v>
      </c>
    </row>
    <row r="102" spans="1:65" s="2" customFormat="1" ht="11.25">
      <c r="A102" s="34"/>
      <c r="B102" s="35"/>
      <c r="C102" s="36"/>
      <c r="D102" s="191" t="s">
        <v>186</v>
      </c>
      <c r="E102" s="36"/>
      <c r="F102" s="192" t="s">
        <v>639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186</v>
      </c>
      <c r="AU102" s="17" t="s">
        <v>81</v>
      </c>
    </row>
    <row r="103" spans="1:65" s="12" customFormat="1" ht="22.9" customHeight="1">
      <c r="B103" s="162"/>
      <c r="C103" s="163"/>
      <c r="D103" s="164" t="s">
        <v>71</v>
      </c>
      <c r="E103" s="176" t="s">
        <v>641</v>
      </c>
      <c r="F103" s="176" t="s">
        <v>642</v>
      </c>
      <c r="G103" s="163"/>
      <c r="H103" s="163"/>
      <c r="I103" s="166"/>
      <c r="J103" s="177">
        <f>BK103</f>
        <v>0</v>
      </c>
      <c r="K103" s="163"/>
      <c r="L103" s="168"/>
      <c r="M103" s="169"/>
      <c r="N103" s="170"/>
      <c r="O103" s="170"/>
      <c r="P103" s="171">
        <f>SUM(P104:P112)</f>
        <v>0</v>
      </c>
      <c r="Q103" s="170"/>
      <c r="R103" s="171">
        <f>SUM(R104:R112)</f>
        <v>0</v>
      </c>
      <c r="S103" s="170"/>
      <c r="T103" s="172">
        <f>SUM(T104:T112)</f>
        <v>0</v>
      </c>
      <c r="AR103" s="173" t="s">
        <v>207</v>
      </c>
      <c r="AT103" s="174" t="s">
        <v>71</v>
      </c>
      <c r="AU103" s="174" t="s">
        <v>79</v>
      </c>
      <c r="AY103" s="173" t="s">
        <v>177</v>
      </c>
      <c r="BK103" s="175">
        <f>SUM(BK104:BK112)</f>
        <v>0</v>
      </c>
    </row>
    <row r="104" spans="1:65" s="2" customFormat="1" ht="14.45" customHeight="1">
      <c r="A104" s="34"/>
      <c r="B104" s="35"/>
      <c r="C104" s="178" t="s">
        <v>223</v>
      </c>
      <c r="D104" s="178" t="s">
        <v>179</v>
      </c>
      <c r="E104" s="179" t="s">
        <v>643</v>
      </c>
      <c r="F104" s="180" t="s">
        <v>644</v>
      </c>
      <c r="G104" s="181" t="s">
        <v>645</v>
      </c>
      <c r="H104" s="182">
        <v>16</v>
      </c>
      <c r="I104" s="183"/>
      <c r="J104" s="184">
        <f>ROUND(I104*H104,2)</f>
        <v>0</v>
      </c>
      <c r="K104" s="180" t="s">
        <v>183</v>
      </c>
      <c r="L104" s="39"/>
      <c r="M104" s="185" t="s">
        <v>19</v>
      </c>
      <c r="N104" s="186" t="s">
        <v>43</v>
      </c>
      <c r="O104" s="64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9" t="s">
        <v>623</v>
      </c>
      <c r="AT104" s="189" t="s">
        <v>179</v>
      </c>
      <c r="AU104" s="189" t="s">
        <v>81</v>
      </c>
      <c r="AY104" s="17" t="s">
        <v>177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7" t="s">
        <v>79</v>
      </c>
      <c r="BK104" s="190">
        <f>ROUND(I104*H104,2)</f>
        <v>0</v>
      </c>
      <c r="BL104" s="17" t="s">
        <v>623</v>
      </c>
      <c r="BM104" s="189" t="s">
        <v>1452</v>
      </c>
    </row>
    <row r="105" spans="1:65" s="2" customFormat="1" ht="11.25">
      <c r="A105" s="34"/>
      <c r="B105" s="35"/>
      <c r="C105" s="36"/>
      <c r="D105" s="191" t="s">
        <v>186</v>
      </c>
      <c r="E105" s="36"/>
      <c r="F105" s="192" t="s">
        <v>644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186</v>
      </c>
      <c r="AU105" s="17" t="s">
        <v>81</v>
      </c>
    </row>
    <row r="106" spans="1:65" s="2" customFormat="1" ht="19.5">
      <c r="A106" s="34"/>
      <c r="B106" s="35"/>
      <c r="C106" s="36"/>
      <c r="D106" s="191" t="s">
        <v>205</v>
      </c>
      <c r="E106" s="36"/>
      <c r="F106" s="196" t="s">
        <v>647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205</v>
      </c>
      <c r="AU106" s="17" t="s">
        <v>81</v>
      </c>
    </row>
    <row r="107" spans="1:65" s="2" customFormat="1" ht="14.45" customHeight="1">
      <c r="A107" s="34"/>
      <c r="B107" s="35"/>
      <c r="C107" s="178" t="s">
        <v>229</v>
      </c>
      <c r="D107" s="178" t="s">
        <v>179</v>
      </c>
      <c r="E107" s="179" t="s">
        <v>648</v>
      </c>
      <c r="F107" s="180" t="s">
        <v>649</v>
      </c>
      <c r="G107" s="181" t="s">
        <v>622</v>
      </c>
      <c r="H107" s="182">
        <v>1</v>
      </c>
      <c r="I107" s="183"/>
      <c r="J107" s="184">
        <f>ROUND(I107*H107,2)</f>
        <v>0</v>
      </c>
      <c r="K107" s="180" t="s">
        <v>183</v>
      </c>
      <c r="L107" s="39"/>
      <c r="M107" s="185" t="s">
        <v>19</v>
      </c>
      <c r="N107" s="186" t="s">
        <v>43</v>
      </c>
      <c r="O107" s="64"/>
      <c r="P107" s="187">
        <f>O107*H107</f>
        <v>0</v>
      </c>
      <c r="Q107" s="187">
        <v>0</v>
      </c>
      <c r="R107" s="187">
        <f>Q107*H107</f>
        <v>0</v>
      </c>
      <c r="S107" s="187">
        <v>0</v>
      </c>
      <c r="T107" s="18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623</v>
      </c>
      <c r="AT107" s="189" t="s">
        <v>179</v>
      </c>
      <c r="AU107" s="189" t="s">
        <v>81</v>
      </c>
      <c r="AY107" s="17" t="s">
        <v>177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7" t="s">
        <v>79</v>
      </c>
      <c r="BK107" s="190">
        <f>ROUND(I107*H107,2)</f>
        <v>0</v>
      </c>
      <c r="BL107" s="17" t="s">
        <v>623</v>
      </c>
      <c r="BM107" s="189" t="s">
        <v>1453</v>
      </c>
    </row>
    <row r="108" spans="1:65" s="2" customFormat="1" ht="11.25">
      <c r="A108" s="34"/>
      <c r="B108" s="35"/>
      <c r="C108" s="36"/>
      <c r="D108" s="191" t="s">
        <v>186</v>
      </c>
      <c r="E108" s="36"/>
      <c r="F108" s="192" t="s">
        <v>649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186</v>
      </c>
      <c r="AU108" s="17" t="s">
        <v>81</v>
      </c>
    </row>
    <row r="109" spans="1:65" s="2" customFormat="1" ht="14.45" customHeight="1">
      <c r="A109" s="34"/>
      <c r="B109" s="35"/>
      <c r="C109" s="178" t="s">
        <v>236</v>
      </c>
      <c r="D109" s="178" t="s">
        <v>179</v>
      </c>
      <c r="E109" s="179" t="s">
        <v>651</v>
      </c>
      <c r="F109" s="180" t="s">
        <v>652</v>
      </c>
      <c r="G109" s="181" t="s">
        <v>622</v>
      </c>
      <c r="H109" s="182">
        <v>1</v>
      </c>
      <c r="I109" s="183"/>
      <c r="J109" s="184">
        <f>ROUND(I109*H109,2)</f>
        <v>0</v>
      </c>
      <c r="K109" s="180" t="s">
        <v>183</v>
      </c>
      <c r="L109" s="39"/>
      <c r="M109" s="185" t="s">
        <v>19</v>
      </c>
      <c r="N109" s="186" t="s">
        <v>43</v>
      </c>
      <c r="O109" s="64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623</v>
      </c>
      <c r="AT109" s="189" t="s">
        <v>179</v>
      </c>
      <c r="AU109" s="189" t="s">
        <v>81</v>
      </c>
      <c r="AY109" s="17" t="s">
        <v>177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7" t="s">
        <v>79</v>
      </c>
      <c r="BK109" s="190">
        <f>ROUND(I109*H109,2)</f>
        <v>0</v>
      </c>
      <c r="BL109" s="17" t="s">
        <v>623</v>
      </c>
      <c r="BM109" s="189" t="s">
        <v>1454</v>
      </c>
    </row>
    <row r="110" spans="1:65" s="2" customFormat="1" ht="11.25">
      <c r="A110" s="34"/>
      <c r="B110" s="35"/>
      <c r="C110" s="36"/>
      <c r="D110" s="191" t="s">
        <v>186</v>
      </c>
      <c r="E110" s="36"/>
      <c r="F110" s="192" t="s">
        <v>652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186</v>
      </c>
      <c r="AU110" s="17" t="s">
        <v>81</v>
      </c>
    </row>
    <row r="111" spans="1:65" s="2" customFormat="1" ht="14.45" customHeight="1">
      <c r="A111" s="34"/>
      <c r="B111" s="35"/>
      <c r="C111" s="178" t="s">
        <v>244</v>
      </c>
      <c r="D111" s="178" t="s">
        <v>179</v>
      </c>
      <c r="E111" s="179" t="s">
        <v>654</v>
      </c>
      <c r="F111" s="180" t="s">
        <v>655</v>
      </c>
      <c r="G111" s="181" t="s">
        <v>622</v>
      </c>
      <c r="H111" s="182">
        <v>1</v>
      </c>
      <c r="I111" s="183"/>
      <c r="J111" s="184">
        <f>ROUND(I111*H111,2)</f>
        <v>0</v>
      </c>
      <c r="K111" s="180" t="s">
        <v>183</v>
      </c>
      <c r="L111" s="39"/>
      <c r="M111" s="185" t="s">
        <v>19</v>
      </c>
      <c r="N111" s="186" t="s">
        <v>43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623</v>
      </c>
      <c r="AT111" s="189" t="s">
        <v>179</v>
      </c>
      <c r="AU111" s="189" t="s">
        <v>81</v>
      </c>
      <c r="AY111" s="17" t="s">
        <v>177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7" t="s">
        <v>79</v>
      </c>
      <c r="BK111" s="190">
        <f>ROUND(I111*H111,2)</f>
        <v>0</v>
      </c>
      <c r="BL111" s="17" t="s">
        <v>623</v>
      </c>
      <c r="BM111" s="189" t="s">
        <v>1455</v>
      </c>
    </row>
    <row r="112" spans="1:65" s="2" customFormat="1" ht="11.25">
      <c r="A112" s="34"/>
      <c r="B112" s="35"/>
      <c r="C112" s="36"/>
      <c r="D112" s="191" t="s">
        <v>186</v>
      </c>
      <c r="E112" s="36"/>
      <c r="F112" s="192" t="s">
        <v>655</v>
      </c>
      <c r="G112" s="36"/>
      <c r="H112" s="36"/>
      <c r="I112" s="193"/>
      <c r="J112" s="36"/>
      <c r="K112" s="36"/>
      <c r="L112" s="39"/>
      <c r="M112" s="229"/>
      <c r="N112" s="230"/>
      <c r="O112" s="231"/>
      <c r="P112" s="231"/>
      <c r="Q112" s="231"/>
      <c r="R112" s="231"/>
      <c r="S112" s="231"/>
      <c r="T112" s="232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186</v>
      </c>
      <c r="AU112" s="17" t="s">
        <v>81</v>
      </c>
    </row>
    <row r="113" spans="1:31" s="2" customFormat="1" ht="6.95" customHeight="1">
      <c r="A113" s="34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39"/>
      <c r="M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</sheetData>
  <sheetProtection algorithmName="SHA-512" hashValue="3zjMEqwQKEk3TsZLjQZKEHNWtwsSp5HpPfR4tkmDKqGKpHA9L1OIyJz7pHA8IE+aitc0xgJNUbMEk8smYw38iA==" saltValue="tF+ApaUrgMH16v2TlYLoAtQcywR+69vX4kx98mWPjUmTPfxYWr/dlvmgeJD83qbbk1auKw82QZZBpjIdM3iRxA==" spinCount="100000" sheet="1" objects="1" scenarios="1" formatColumns="0" formatRows="0" autoFilter="0"/>
  <autoFilter ref="C87:K112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4.25"/>
  <cols>
    <col min="1" max="1" width="8.33203125" style="236" customWidth="1"/>
    <col min="2" max="2" width="1.6640625" style="236" customWidth="1"/>
    <col min="3" max="4" width="5" style="236" customWidth="1"/>
    <col min="5" max="5" width="11.6640625" style="236" customWidth="1"/>
    <col min="6" max="6" width="9.1640625" style="236" customWidth="1"/>
    <col min="7" max="7" width="5" style="236" customWidth="1"/>
    <col min="8" max="8" width="77.83203125" style="236" customWidth="1"/>
    <col min="9" max="10" width="20" style="236" customWidth="1"/>
    <col min="11" max="11" width="1.6640625" style="236" customWidth="1"/>
  </cols>
  <sheetData>
    <row r="1" spans="2:11" s="1" customFormat="1" ht="37.5" customHeight="1"/>
    <row r="2" spans="2:11" s="1" customFormat="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pans="2:11" s="15" customFormat="1" ht="45" customHeight="1">
      <c r="B3" s="240"/>
      <c r="C3" s="373" t="s">
        <v>1456</v>
      </c>
      <c r="D3" s="373"/>
      <c r="E3" s="373"/>
      <c r="F3" s="373"/>
      <c r="G3" s="373"/>
      <c r="H3" s="373"/>
      <c r="I3" s="373"/>
      <c r="J3" s="373"/>
      <c r="K3" s="241"/>
    </row>
    <row r="4" spans="2:11" s="1" customFormat="1" ht="25.5" customHeight="1">
      <c r="B4" s="242"/>
      <c r="C4" s="378" t="s">
        <v>1457</v>
      </c>
      <c r="D4" s="378"/>
      <c r="E4" s="378"/>
      <c r="F4" s="378"/>
      <c r="G4" s="378"/>
      <c r="H4" s="378"/>
      <c r="I4" s="378"/>
      <c r="J4" s="378"/>
      <c r="K4" s="243"/>
    </row>
    <row r="5" spans="2:11" s="1" customFormat="1" ht="5.25" customHeight="1">
      <c r="B5" s="242"/>
      <c r="C5" s="244"/>
      <c r="D5" s="244"/>
      <c r="E5" s="244"/>
      <c r="F5" s="244"/>
      <c r="G5" s="244"/>
      <c r="H5" s="244"/>
      <c r="I5" s="244"/>
      <c r="J5" s="244"/>
      <c r="K5" s="243"/>
    </row>
    <row r="6" spans="2:11" s="1" customFormat="1" ht="15" customHeight="1">
      <c r="B6" s="242"/>
      <c r="C6" s="377" t="s">
        <v>1458</v>
      </c>
      <c r="D6" s="377"/>
      <c r="E6" s="377"/>
      <c r="F6" s="377"/>
      <c r="G6" s="377"/>
      <c r="H6" s="377"/>
      <c r="I6" s="377"/>
      <c r="J6" s="377"/>
      <c r="K6" s="243"/>
    </row>
    <row r="7" spans="2:11" s="1" customFormat="1" ht="15" customHeight="1">
      <c r="B7" s="246"/>
      <c r="C7" s="377" t="s">
        <v>1459</v>
      </c>
      <c r="D7" s="377"/>
      <c r="E7" s="377"/>
      <c r="F7" s="377"/>
      <c r="G7" s="377"/>
      <c r="H7" s="377"/>
      <c r="I7" s="377"/>
      <c r="J7" s="377"/>
      <c r="K7" s="243"/>
    </row>
    <row r="8" spans="2:11" s="1" customFormat="1" ht="12.75" customHeight="1">
      <c r="B8" s="246"/>
      <c r="C8" s="245"/>
      <c r="D8" s="245"/>
      <c r="E8" s="245"/>
      <c r="F8" s="245"/>
      <c r="G8" s="245"/>
      <c r="H8" s="245"/>
      <c r="I8" s="245"/>
      <c r="J8" s="245"/>
      <c r="K8" s="243"/>
    </row>
    <row r="9" spans="2:11" s="1" customFormat="1" ht="15" customHeight="1">
      <c r="B9" s="246"/>
      <c r="C9" s="377" t="s">
        <v>1460</v>
      </c>
      <c r="D9" s="377"/>
      <c r="E9" s="377"/>
      <c r="F9" s="377"/>
      <c r="G9" s="377"/>
      <c r="H9" s="377"/>
      <c r="I9" s="377"/>
      <c r="J9" s="377"/>
      <c r="K9" s="243"/>
    </row>
    <row r="10" spans="2:11" s="1" customFormat="1" ht="15" customHeight="1">
      <c r="B10" s="246"/>
      <c r="C10" s="245"/>
      <c r="D10" s="377" t="s">
        <v>1461</v>
      </c>
      <c r="E10" s="377"/>
      <c r="F10" s="377"/>
      <c r="G10" s="377"/>
      <c r="H10" s="377"/>
      <c r="I10" s="377"/>
      <c r="J10" s="377"/>
      <c r="K10" s="243"/>
    </row>
    <row r="11" spans="2:11" s="1" customFormat="1" ht="15" customHeight="1">
      <c r="B11" s="246"/>
      <c r="C11" s="247"/>
      <c r="D11" s="377" t="s">
        <v>1462</v>
      </c>
      <c r="E11" s="377"/>
      <c r="F11" s="377"/>
      <c r="G11" s="377"/>
      <c r="H11" s="377"/>
      <c r="I11" s="377"/>
      <c r="J11" s="377"/>
      <c r="K11" s="243"/>
    </row>
    <row r="12" spans="2:11" s="1" customFormat="1" ht="15" customHeight="1">
      <c r="B12" s="246"/>
      <c r="C12" s="247"/>
      <c r="D12" s="245"/>
      <c r="E12" s="245"/>
      <c r="F12" s="245"/>
      <c r="G12" s="245"/>
      <c r="H12" s="245"/>
      <c r="I12" s="245"/>
      <c r="J12" s="245"/>
      <c r="K12" s="243"/>
    </row>
    <row r="13" spans="2:11" s="1" customFormat="1" ht="15" customHeight="1">
      <c r="B13" s="246"/>
      <c r="C13" s="247"/>
      <c r="D13" s="248" t="s">
        <v>1463</v>
      </c>
      <c r="E13" s="245"/>
      <c r="F13" s="245"/>
      <c r="G13" s="245"/>
      <c r="H13" s="245"/>
      <c r="I13" s="245"/>
      <c r="J13" s="245"/>
      <c r="K13" s="243"/>
    </row>
    <row r="14" spans="2:11" s="1" customFormat="1" ht="12.75" customHeight="1">
      <c r="B14" s="246"/>
      <c r="C14" s="247"/>
      <c r="D14" s="247"/>
      <c r="E14" s="247"/>
      <c r="F14" s="247"/>
      <c r="G14" s="247"/>
      <c r="H14" s="247"/>
      <c r="I14" s="247"/>
      <c r="J14" s="247"/>
      <c r="K14" s="243"/>
    </row>
    <row r="15" spans="2:11" s="1" customFormat="1" ht="15" customHeight="1">
      <c r="B15" s="246"/>
      <c r="C15" s="247"/>
      <c r="D15" s="377" t="s">
        <v>1464</v>
      </c>
      <c r="E15" s="377"/>
      <c r="F15" s="377"/>
      <c r="G15" s="377"/>
      <c r="H15" s="377"/>
      <c r="I15" s="377"/>
      <c r="J15" s="377"/>
      <c r="K15" s="243"/>
    </row>
    <row r="16" spans="2:11" s="1" customFormat="1" ht="15" customHeight="1">
      <c r="B16" s="246"/>
      <c r="C16" s="247"/>
      <c r="D16" s="377" t="s">
        <v>1465</v>
      </c>
      <c r="E16" s="377"/>
      <c r="F16" s="377"/>
      <c r="G16" s="377"/>
      <c r="H16" s="377"/>
      <c r="I16" s="377"/>
      <c r="J16" s="377"/>
      <c r="K16" s="243"/>
    </row>
    <row r="17" spans="2:11" s="1" customFormat="1" ht="15" customHeight="1">
      <c r="B17" s="246"/>
      <c r="C17" s="247"/>
      <c r="D17" s="377" t="s">
        <v>1466</v>
      </c>
      <c r="E17" s="377"/>
      <c r="F17" s="377"/>
      <c r="G17" s="377"/>
      <c r="H17" s="377"/>
      <c r="I17" s="377"/>
      <c r="J17" s="377"/>
      <c r="K17" s="243"/>
    </row>
    <row r="18" spans="2:11" s="1" customFormat="1" ht="15" customHeight="1">
      <c r="B18" s="246"/>
      <c r="C18" s="247"/>
      <c r="D18" s="247"/>
      <c r="E18" s="249" t="s">
        <v>78</v>
      </c>
      <c r="F18" s="377" t="s">
        <v>1467</v>
      </c>
      <c r="G18" s="377"/>
      <c r="H18" s="377"/>
      <c r="I18" s="377"/>
      <c r="J18" s="377"/>
      <c r="K18" s="243"/>
    </row>
    <row r="19" spans="2:11" s="1" customFormat="1" ht="15" customHeight="1">
      <c r="B19" s="246"/>
      <c r="C19" s="247"/>
      <c r="D19" s="247"/>
      <c r="E19" s="249" t="s">
        <v>1468</v>
      </c>
      <c r="F19" s="377" t="s">
        <v>1469</v>
      </c>
      <c r="G19" s="377"/>
      <c r="H19" s="377"/>
      <c r="I19" s="377"/>
      <c r="J19" s="377"/>
      <c r="K19" s="243"/>
    </row>
    <row r="20" spans="2:11" s="1" customFormat="1" ht="15" customHeight="1">
      <c r="B20" s="246"/>
      <c r="C20" s="247"/>
      <c r="D20" s="247"/>
      <c r="E20" s="249" t="s">
        <v>1470</v>
      </c>
      <c r="F20" s="377" t="s">
        <v>1471</v>
      </c>
      <c r="G20" s="377"/>
      <c r="H20" s="377"/>
      <c r="I20" s="377"/>
      <c r="J20" s="377"/>
      <c r="K20" s="243"/>
    </row>
    <row r="21" spans="2:11" s="1" customFormat="1" ht="15" customHeight="1">
      <c r="B21" s="246"/>
      <c r="C21" s="247"/>
      <c r="D21" s="247"/>
      <c r="E21" s="249" t="s">
        <v>1472</v>
      </c>
      <c r="F21" s="377" t="s">
        <v>1473</v>
      </c>
      <c r="G21" s="377"/>
      <c r="H21" s="377"/>
      <c r="I21" s="377"/>
      <c r="J21" s="377"/>
      <c r="K21" s="243"/>
    </row>
    <row r="22" spans="2:11" s="1" customFormat="1" ht="15" customHeight="1">
      <c r="B22" s="246"/>
      <c r="C22" s="247"/>
      <c r="D22" s="247"/>
      <c r="E22" s="249" t="s">
        <v>1474</v>
      </c>
      <c r="F22" s="377" t="s">
        <v>1475</v>
      </c>
      <c r="G22" s="377"/>
      <c r="H22" s="377"/>
      <c r="I22" s="377"/>
      <c r="J22" s="377"/>
      <c r="K22" s="243"/>
    </row>
    <row r="23" spans="2:11" s="1" customFormat="1" ht="15" customHeight="1">
      <c r="B23" s="246"/>
      <c r="C23" s="247"/>
      <c r="D23" s="247"/>
      <c r="E23" s="249" t="s">
        <v>85</v>
      </c>
      <c r="F23" s="377" t="s">
        <v>1476</v>
      </c>
      <c r="G23" s="377"/>
      <c r="H23" s="377"/>
      <c r="I23" s="377"/>
      <c r="J23" s="377"/>
      <c r="K23" s="243"/>
    </row>
    <row r="24" spans="2:11" s="1" customFormat="1" ht="12.75" customHeight="1">
      <c r="B24" s="246"/>
      <c r="C24" s="247"/>
      <c r="D24" s="247"/>
      <c r="E24" s="247"/>
      <c r="F24" s="247"/>
      <c r="G24" s="247"/>
      <c r="H24" s="247"/>
      <c r="I24" s="247"/>
      <c r="J24" s="247"/>
      <c r="K24" s="243"/>
    </row>
    <row r="25" spans="2:11" s="1" customFormat="1" ht="15" customHeight="1">
      <c r="B25" s="246"/>
      <c r="C25" s="377" t="s">
        <v>1477</v>
      </c>
      <c r="D25" s="377"/>
      <c r="E25" s="377"/>
      <c r="F25" s="377"/>
      <c r="G25" s="377"/>
      <c r="H25" s="377"/>
      <c r="I25" s="377"/>
      <c r="J25" s="377"/>
      <c r="K25" s="243"/>
    </row>
    <row r="26" spans="2:11" s="1" customFormat="1" ht="15" customHeight="1">
      <c r="B26" s="246"/>
      <c r="C26" s="377" t="s">
        <v>1478</v>
      </c>
      <c r="D26" s="377"/>
      <c r="E26" s="377"/>
      <c r="F26" s="377"/>
      <c r="G26" s="377"/>
      <c r="H26" s="377"/>
      <c r="I26" s="377"/>
      <c r="J26" s="377"/>
      <c r="K26" s="243"/>
    </row>
    <row r="27" spans="2:11" s="1" customFormat="1" ht="15" customHeight="1">
      <c r="B27" s="246"/>
      <c r="C27" s="245"/>
      <c r="D27" s="377" t="s">
        <v>1479</v>
      </c>
      <c r="E27" s="377"/>
      <c r="F27" s="377"/>
      <c r="G27" s="377"/>
      <c r="H27" s="377"/>
      <c r="I27" s="377"/>
      <c r="J27" s="377"/>
      <c r="K27" s="243"/>
    </row>
    <row r="28" spans="2:11" s="1" customFormat="1" ht="15" customHeight="1">
      <c r="B28" s="246"/>
      <c r="C28" s="247"/>
      <c r="D28" s="377" t="s">
        <v>1480</v>
      </c>
      <c r="E28" s="377"/>
      <c r="F28" s="377"/>
      <c r="G28" s="377"/>
      <c r="H28" s="377"/>
      <c r="I28" s="377"/>
      <c r="J28" s="377"/>
      <c r="K28" s="243"/>
    </row>
    <row r="29" spans="2:11" s="1" customFormat="1" ht="12.75" customHeight="1">
      <c r="B29" s="246"/>
      <c r="C29" s="247"/>
      <c r="D29" s="247"/>
      <c r="E29" s="247"/>
      <c r="F29" s="247"/>
      <c r="G29" s="247"/>
      <c r="H29" s="247"/>
      <c r="I29" s="247"/>
      <c r="J29" s="247"/>
      <c r="K29" s="243"/>
    </row>
    <row r="30" spans="2:11" s="1" customFormat="1" ht="15" customHeight="1">
      <c r="B30" s="246"/>
      <c r="C30" s="247"/>
      <c r="D30" s="377" t="s">
        <v>1481</v>
      </c>
      <c r="E30" s="377"/>
      <c r="F30" s="377"/>
      <c r="G30" s="377"/>
      <c r="H30" s="377"/>
      <c r="I30" s="377"/>
      <c r="J30" s="377"/>
      <c r="K30" s="243"/>
    </row>
    <row r="31" spans="2:11" s="1" customFormat="1" ht="15" customHeight="1">
      <c r="B31" s="246"/>
      <c r="C31" s="247"/>
      <c r="D31" s="377" t="s">
        <v>1482</v>
      </c>
      <c r="E31" s="377"/>
      <c r="F31" s="377"/>
      <c r="G31" s="377"/>
      <c r="H31" s="377"/>
      <c r="I31" s="377"/>
      <c r="J31" s="377"/>
      <c r="K31" s="243"/>
    </row>
    <row r="32" spans="2:11" s="1" customFormat="1" ht="12.75" customHeight="1">
      <c r="B32" s="246"/>
      <c r="C32" s="247"/>
      <c r="D32" s="247"/>
      <c r="E32" s="247"/>
      <c r="F32" s="247"/>
      <c r="G32" s="247"/>
      <c r="H32" s="247"/>
      <c r="I32" s="247"/>
      <c r="J32" s="247"/>
      <c r="K32" s="243"/>
    </row>
    <row r="33" spans="2:11" s="1" customFormat="1" ht="15" customHeight="1">
      <c r="B33" s="246"/>
      <c r="C33" s="247"/>
      <c r="D33" s="377" t="s">
        <v>1483</v>
      </c>
      <c r="E33" s="377"/>
      <c r="F33" s="377"/>
      <c r="G33" s="377"/>
      <c r="H33" s="377"/>
      <c r="I33" s="377"/>
      <c r="J33" s="377"/>
      <c r="K33" s="243"/>
    </row>
    <row r="34" spans="2:11" s="1" customFormat="1" ht="15" customHeight="1">
      <c r="B34" s="246"/>
      <c r="C34" s="247"/>
      <c r="D34" s="377" t="s">
        <v>1484</v>
      </c>
      <c r="E34" s="377"/>
      <c r="F34" s="377"/>
      <c r="G34" s="377"/>
      <c r="H34" s="377"/>
      <c r="I34" s="377"/>
      <c r="J34" s="377"/>
      <c r="K34" s="243"/>
    </row>
    <row r="35" spans="2:11" s="1" customFormat="1" ht="15" customHeight="1">
      <c r="B35" s="246"/>
      <c r="C35" s="247"/>
      <c r="D35" s="377" t="s">
        <v>1485</v>
      </c>
      <c r="E35" s="377"/>
      <c r="F35" s="377"/>
      <c r="G35" s="377"/>
      <c r="H35" s="377"/>
      <c r="I35" s="377"/>
      <c r="J35" s="377"/>
      <c r="K35" s="243"/>
    </row>
    <row r="36" spans="2:11" s="1" customFormat="1" ht="15" customHeight="1">
      <c r="B36" s="246"/>
      <c r="C36" s="247"/>
      <c r="D36" s="245"/>
      <c r="E36" s="248" t="s">
        <v>163</v>
      </c>
      <c r="F36" s="245"/>
      <c r="G36" s="377" t="s">
        <v>1486</v>
      </c>
      <c r="H36" s="377"/>
      <c r="I36" s="377"/>
      <c r="J36" s="377"/>
      <c r="K36" s="243"/>
    </row>
    <row r="37" spans="2:11" s="1" customFormat="1" ht="30.75" customHeight="1">
      <c r="B37" s="246"/>
      <c r="C37" s="247"/>
      <c r="D37" s="245"/>
      <c r="E37" s="248" t="s">
        <v>1487</v>
      </c>
      <c r="F37" s="245"/>
      <c r="G37" s="377" t="s">
        <v>1488</v>
      </c>
      <c r="H37" s="377"/>
      <c r="I37" s="377"/>
      <c r="J37" s="377"/>
      <c r="K37" s="243"/>
    </row>
    <row r="38" spans="2:11" s="1" customFormat="1" ht="15" customHeight="1">
      <c r="B38" s="246"/>
      <c r="C38" s="247"/>
      <c r="D38" s="245"/>
      <c r="E38" s="248" t="s">
        <v>53</v>
      </c>
      <c r="F38" s="245"/>
      <c r="G38" s="377" t="s">
        <v>1489</v>
      </c>
      <c r="H38" s="377"/>
      <c r="I38" s="377"/>
      <c r="J38" s="377"/>
      <c r="K38" s="243"/>
    </row>
    <row r="39" spans="2:11" s="1" customFormat="1" ht="15" customHeight="1">
      <c r="B39" s="246"/>
      <c r="C39" s="247"/>
      <c r="D39" s="245"/>
      <c r="E39" s="248" t="s">
        <v>54</v>
      </c>
      <c r="F39" s="245"/>
      <c r="G39" s="377" t="s">
        <v>1490</v>
      </c>
      <c r="H39" s="377"/>
      <c r="I39" s="377"/>
      <c r="J39" s="377"/>
      <c r="K39" s="243"/>
    </row>
    <row r="40" spans="2:11" s="1" customFormat="1" ht="15" customHeight="1">
      <c r="B40" s="246"/>
      <c r="C40" s="247"/>
      <c r="D40" s="245"/>
      <c r="E40" s="248" t="s">
        <v>164</v>
      </c>
      <c r="F40" s="245"/>
      <c r="G40" s="377" t="s">
        <v>1491</v>
      </c>
      <c r="H40" s="377"/>
      <c r="I40" s="377"/>
      <c r="J40" s="377"/>
      <c r="K40" s="243"/>
    </row>
    <row r="41" spans="2:11" s="1" customFormat="1" ht="15" customHeight="1">
      <c r="B41" s="246"/>
      <c r="C41" s="247"/>
      <c r="D41" s="245"/>
      <c r="E41" s="248" t="s">
        <v>165</v>
      </c>
      <c r="F41" s="245"/>
      <c r="G41" s="377" t="s">
        <v>1492</v>
      </c>
      <c r="H41" s="377"/>
      <c r="I41" s="377"/>
      <c r="J41" s="377"/>
      <c r="K41" s="243"/>
    </row>
    <row r="42" spans="2:11" s="1" customFormat="1" ht="15" customHeight="1">
      <c r="B42" s="246"/>
      <c r="C42" s="247"/>
      <c r="D42" s="245"/>
      <c r="E42" s="248" t="s">
        <v>1493</v>
      </c>
      <c r="F42" s="245"/>
      <c r="G42" s="377" t="s">
        <v>1494</v>
      </c>
      <c r="H42" s="377"/>
      <c r="I42" s="377"/>
      <c r="J42" s="377"/>
      <c r="K42" s="243"/>
    </row>
    <row r="43" spans="2:11" s="1" customFormat="1" ht="15" customHeight="1">
      <c r="B43" s="246"/>
      <c r="C43" s="247"/>
      <c r="D43" s="245"/>
      <c r="E43" s="248"/>
      <c r="F43" s="245"/>
      <c r="G43" s="377" t="s">
        <v>1495</v>
      </c>
      <c r="H43" s="377"/>
      <c r="I43" s="377"/>
      <c r="J43" s="377"/>
      <c r="K43" s="243"/>
    </row>
    <row r="44" spans="2:11" s="1" customFormat="1" ht="15" customHeight="1">
      <c r="B44" s="246"/>
      <c r="C44" s="247"/>
      <c r="D44" s="245"/>
      <c r="E44" s="248" t="s">
        <v>1496</v>
      </c>
      <c r="F44" s="245"/>
      <c r="G44" s="377" t="s">
        <v>1497</v>
      </c>
      <c r="H44" s="377"/>
      <c r="I44" s="377"/>
      <c r="J44" s="377"/>
      <c r="K44" s="243"/>
    </row>
    <row r="45" spans="2:11" s="1" customFormat="1" ht="15" customHeight="1">
      <c r="B45" s="246"/>
      <c r="C45" s="247"/>
      <c r="D45" s="245"/>
      <c r="E45" s="248" t="s">
        <v>167</v>
      </c>
      <c r="F45" s="245"/>
      <c r="G45" s="377" t="s">
        <v>1498</v>
      </c>
      <c r="H45" s="377"/>
      <c r="I45" s="377"/>
      <c r="J45" s="377"/>
      <c r="K45" s="243"/>
    </row>
    <row r="46" spans="2:11" s="1" customFormat="1" ht="12.75" customHeight="1">
      <c r="B46" s="246"/>
      <c r="C46" s="247"/>
      <c r="D46" s="245"/>
      <c r="E46" s="245"/>
      <c r="F46" s="245"/>
      <c r="G46" s="245"/>
      <c r="H46" s="245"/>
      <c r="I46" s="245"/>
      <c r="J46" s="245"/>
      <c r="K46" s="243"/>
    </row>
    <row r="47" spans="2:11" s="1" customFormat="1" ht="15" customHeight="1">
      <c r="B47" s="246"/>
      <c r="C47" s="247"/>
      <c r="D47" s="377" t="s">
        <v>1499</v>
      </c>
      <c r="E47" s="377"/>
      <c r="F47" s="377"/>
      <c r="G47" s="377"/>
      <c r="H47" s="377"/>
      <c r="I47" s="377"/>
      <c r="J47" s="377"/>
      <c r="K47" s="243"/>
    </row>
    <row r="48" spans="2:11" s="1" customFormat="1" ht="15" customHeight="1">
      <c r="B48" s="246"/>
      <c r="C48" s="247"/>
      <c r="D48" s="247"/>
      <c r="E48" s="377" t="s">
        <v>1500</v>
      </c>
      <c r="F48" s="377"/>
      <c r="G48" s="377"/>
      <c r="H48" s="377"/>
      <c r="I48" s="377"/>
      <c r="J48" s="377"/>
      <c r="K48" s="243"/>
    </row>
    <row r="49" spans="2:11" s="1" customFormat="1" ht="15" customHeight="1">
      <c r="B49" s="246"/>
      <c r="C49" s="247"/>
      <c r="D49" s="247"/>
      <c r="E49" s="377" t="s">
        <v>1501</v>
      </c>
      <c r="F49" s="377"/>
      <c r="G49" s="377"/>
      <c r="H49" s="377"/>
      <c r="I49" s="377"/>
      <c r="J49" s="377"/>
      <c r="K49" s="243"/>
    </row>
    <row r="50" spans="2:11" s="1" customFormat="1" ht="15" customHeight="1">
      <c r="B50" s="246"/>
      <c r="C50" s="247"/>
      <c r="D50" s="247"/>
      <c r="E50" s="377" t="s">
        <v>1502</v>
      </c>
      <c r="F50" s="377"/>
      <c r="G50" s="377"/>
      <c r="H50" s="377"/>
      <c r="I50" s="377"/>
      <c r="J50" s="377"/>
      <c r="K50" s="243"/>
    </row>
    <row r="51" spans="2:11" s="1" customFormat="1" ht="15" customHeight="1">
      <c r="B51" s="246"/>
      <c r="C51" s="247"/>
      <c r="D51" s="377" t="s">
        <v>1503</v>
      </c>
      <c r="E51" s="377"/>
      <c r="F51" s="377"/>
      <c r="G51" s="377"/>
      <c r="H51" s="377"/>
      <c r="I51" s="377"/>
      <c r="J51" s="377"/>
      <c r="K51" s="243"/>
    </row>
    <row r="52" spans="2:11" s="1" customFormat="1" ht="25.5" customHeight="1">
      <c r="B52" s="242"/>
      <c r="C52" s="378" t="s">
        <v>1504</v>
      </c>
      <c r="D52" s="378"/>
      <c r="E52" s="378"/>
      <c r="F52" s="378"/>
      <c r="G52" s="378"/>
      <c r="H52" s="378"/>
      <c r="I52" s="378"/>
      <c r="J52" s="378"/>
      <c r="K52" s="243"/>
    </row>
    <row r="53" spans="2:11" s="1" customFormat="1" ht="5.25" customHeight="1">
      <c r="B53" s="242"/>
      <c r="C53" s="244"/>
      <c r="D53" s="244"/>
      <c r="E53" s="244"/>
      <c r="F53" s="244"/>
      <c r="G53" s="244"/>
      <c r="H53" s="244"/>
      <c r="I53" s="244"/>
      <c r="J53" s="244"/>
      <c r="K53" s="243"/>
    </row>
    <row r="54" spans="2:11" s="1" customFormat="1" ht="15" customHeight="1">
      <c r="B54" s="242"/>
      <c r="C54" s="377" t="s">
        <v>1505</v>
      </c>
      <c r="D54" s="377"/>
      <c r="E54" s="377"/>
      <c r="F54" s="377"/>
      <c r="G54" s="377"/>
      <c r="H54" s="377"/>
      <c r="I54" s="377"/>
      <c r="J54" s="377"/>
      <c r="K54" s="243"/>
    </row>
    <row r="55" spans="2:11" s="1" customFormat="1" ht="15" customHeight="1">
      <c r="B55" s="242"/>
      <c r="C55" s="377" t="s">
        <v>1506</v>
      </c>
      <c r="D55" s="377"/>
      <c r="E55" s="377"/>
      <c r="F55" s="377"/>
      <c r="G55" s="377"/>
      <c r="H55" s="377"/>
      <c r="I55" s="377"/>
      <c r="J55" s="377"/>
      <c r="K55" s="243"/>
    </row>
    <row r="56" spans="2:11" s="1" customFormat="1" ht="12.75" customHeight="1">
      <c r="B56" s="242"/>
      <c r="C56" s="245"/>
      <c r="D56" s="245"/>
      <c r="E56" s="245"/>
      <c r="F56" s="245"/>
      <c r="G56" s="245"/>
      <c r="H56" s="245"/>
      <c r="I56" s="245"/>
      <c r="J56" s="245"/>
      <c r="K56" s="243"/>
    </row>
    <row r="57" spans="2:11" s="1" customFormat="1" ht="15" customHeight="1">
      <c r="B57" s="242"/>
      <c r="C57" s="377" t="s">
        <v>1507</v>
      </c>
      <c r="D57" s="377"/>
      <c r="E57" s="377"/>
      <c r="F57" s="377"/>
      <c r="G57" s="377"/>
      <c r="H57" s="377"/>
      <c r="I57" s="377"/>
      <c r="J57" s="377"/>
      <c r="K57" s="243"/>
    </row>
    <row r="58" spans="2:11" s="1" customFormat="1" ht="15" customHeight="1">
      <c r="B58" s="242"/>
      <c r="C58" s="247"/>
      <c r="D58" s="377" t="s">
        <v>1508</v>
      </c>
      <c r="E58" s="377"/>
      <c r="F58" s="377"/>
      <c r="G58" s="377"/>
      <c r="H58" s="377"/>
      <c r="I58" s="377"/>
      <c r="J58" s="377"/>
      <c r="K58" s="243"/>
    </row>
    <row r="59" spans="2:11" s="1" customFormat="1" ht="15" customHeight="1">
      <c r="B59" s="242"/>
      <c r="C59" s="247"/>
      <c r="D59" s="377" t="s">
        <v>1509</v>
      </c>
      <c r="E59" s="377"/>
      <c r="F59" s="377"/>
      <c r="G59" s="377"/>
      <c r="H59" s="377"/>
      <c r="I59" s="377"/>
      <c r="J59" s="377"/>
      <c r="K59" s="243"/>
    </row>
    <row r="60" spans="2:11" s="1" customFormat="1" ht="15" customHeight="1">
      <c r="B60" s="242"/>
      <c r="C60" s="247"/>
      <c r="D60" s="377" t="s">
        <v>1510</v>
      </c>
      <c r="E60" s="377"/>
      <c r="F60" s="377"/>
      <c r="G60" s="377"/>
      <c r="H60" s="377"/>
      <c r="I60" s="377"/>
      <c r="J60" s="377"/>
      <c r="K60" s="243"/>
    </row>
    <row r="61" spans="2:11" s="1" customFormat="1" ht="15" customHeight="1">
      <c r="B61" s="242"/>
      <c r="C61" s="247"/>
      <c r="D61" s="377" t="s">
        <v>1511</v>
      </c>
      <c r="E61" s="377"/>
      <c r="F61" s="377"/>
      <c r="G61" s="377"/>
      <c r="H61" s="377"/>
      <c r="I61" s="377"/>
      <c r="J61" s="377"/>
      <c r="K61" s="243"/>
    </row>
    <row r="62" spans="2:11" s="1" customFormat="1" ht="15" customHeight="1">
      <c r="B62" s="242"/>
      <c r="C62" s="247"/>
      <c r="D62" s="379" t="s">
        <v>1512</v>
      </c>
      <c r="E62" s="379"/>
      <c r="F62" s="379"/>
      <c r="G62" s="379"/>
      <c r="H62" s="379"/>
      <c r="I62" s="379"/>
      <c r="J62" s="379"/>
      <c r="K62" s="243"/>
    </row>
    <row r="63" spans="2:11" s="1" customFormat="1" ht="15" customHeight="1">
      <c r="B63" s="242"/>
      <c r="C63" s="247"/>
      <c r="D63" s="377" t="s">
        <v>1513</v>
      </c>
      <c r="E63" s="377"/>
      <c r="F63" s="377"/>
      <c r="G63" s="377"/>
      <c r="H63" s="377"/>
      <c r="I63" s="377"/>
      <c r="J63" s="377"/>
      <c r="K63" s="243"/>
    </row>
    <row r="64" spans="2:11" s="1" customFormat="1" ht="12.75" customHeight="1">
      <c r="B64" s="242"/>
      <c r="C64" s="247"/>
      <c r="D64" s="247"/>
      <c r="E64" s="250"/>
      <c r="F64" s="247"/>
      <c r="G64" s="247"/>
      <c r="H64" s="247"/>
      <c r="I64" s="247"/>
      <c r="J64" s="247"/>
      <c r="K64" s="243"/>
    </row>
    <row r="65" spans="2:11" s="1" customFormat="1" ht="15" customHeight="1">
      <c r="B65" s="242"/>
      <c r="C65" s="247"/>
      <c r="D65" s="377" t="s">
        <v>1514</v>
      </c>
      <c r="E65" s="377"/>
      <c r="F65" s="377"/>
      <c r="G65" s="377"/>
      <c r="H65" s="377"/>
      <c r="I65" s="377"/>
      <c r="J65" s="377"/>
      <c r="K65" s="243"/>
    </row>
    <row r="66" spans="2:11" s="1" customFormat="1" ht="15" customHeight="1">
      <c r="B66" s="242"/>
      <c r="C66" s="247"/>
      <c r="D66" s="379" t="s">
        <v>1515</v>
      </c>
      <c r="E66" s="379"/>
      <c r="F66" s="379"/>
      <c r="G66" s="379"/>
      <c r="H66" s="379"/>
      <c r="I66" s="379"/>
      <c r="J66" s="379"/>
      <c r="K66" s="243"/>
    </row>
    <row r="67" spans="2:11" s="1" customFormat="1" ht="15" customHeight="1">
      <c r="B67" s="242"/>
      <c r="C67" s="247"/>
      <c r="D67" s="377" t="s">
        <v>1516</v>
      </c>
      <c r="E67" s="377"/>
      <c r="F67" s="377"/>
      <c r="G67" s="377"/>
      <c r="H67" s="377"/>
      <c r="I67" s="377"/>
      <c r="J67" s="377"/>
      <c r="K67" s="243"/>
    </row>
    <row r="68" spans="2:11" s="1" customFormat="1" ht="15" customHeight="1">
      <c r="B68" s="242"/>
      <c r="C68" s="247"/>
      <c r="D68" s="377" t="s">
        <v>1517</v>
      </c>
      <c r="E68" s="377"/>
      <c r="F68" s="377"/>
      <c r="G68" s="377"/>
      <c r="H68" s="377"/>
      <c r="I68" s="377"/>
      <c r="J68" s="377"/>
      <c r="K68" s="243"/>
    </row>
    <row r="69" spans="2:11" s="1" customFormat="1" ht="15" customHeight="1">
      <c r="B69" s="242"/>
      <c r="C69" s="247"/>
      <c r="D69" s="377" t="s">
        <v>1518</v>
      </c>
      <c r="E69" s="377"/>
      <c r="F69" s="377"/>
      <c r="G69" s="377"/>
      <c r="H69" s="377"/>
      <c r="I69" s="377"/>
      <c r="J69" s="377"/>
      <c r="K69" s="243"/>
    </row>
    <row r="70" spans="2:11" s="1" customFormat="1" ht="15" customHeight="1">
      <c r="B70" s="242"/>
      <c r="C70" s="247"/>
      <c r="D70" s="377" t="s">
        <v>1519</v>
      </c>
      <c r="E70" s="377"/>
      <c r="F70" s="377"/>
      <c r="G70" s="377"/>
      <c r="H70" s="377"/>
      <c r="I70" s="377"/>
      <c r="J70" s="377"/>
      <c r="K70" s="243"/>
    </row>
    <row r="71" spans="2:11" s="1" customFormat="1" ht="12.75" customHeight="1">
      <c r="B71" s="251"/>
      <c r="C71" s="252"/>
      <c r="D71" s="252"/>
      <c r="E71" s="252"/>
      <c r="F71" s="252"/>
      <c r="G71" s="252"/>
      <c r="H71" s="252"/>
      <c r="I71" s="252"/>
      <c r="J71" s="252"/>
      <c r="K71" s="253"/>
    </row>
    <row r="72" spans="2:11" s="1" customFormat="1" ht="18.75" customHeight="1">
      <c r="B72" s="254"/>
      <c r="C72" s="254"/>
      <c r="D72" s="254"/>
      <c r="E72" s="254"/>
      <c r="F72" s="254"/>
      <c r="G72" s="254"/>
      <c r="H72" s="254"/>
      <c r="I72" s="254"/>
      <c r="J72" s="254"/>
      <c r="K72" s="255"/>
    </row>
    <row r="73" spans="2:11" s="1" customFormat="1" ht="18.75" customHeight="1">
      <c r="B73" s="255"/>
      <c r="C73" s="255"/>
      <c r="D73" s="255"/>
      <c r="E73" s="255"/>
      <c r="F73" s="255"/>
      <c r="G73" s="255"/>
      <c r="H73" s="255"/>
      <c r="I73" s="255"/>
      <c r="J73" s="255"/>
      <c r="K73" s="255"/>
    </row>
    <row r="74" spans="2:11" s="1" customFormat="1" ht="7.5" customHeight="1">
      <c r="B74" s="256"/>
      <c r="C74" s="257"/>
      <c r="D74" s="257"/>
      <c r="E74" s="257"/>
      <c r="F74" s="257"/>
      <c r="G74" s="257"/>
      <c r="H74" s="257"/>
      <c r="I74" s="257"/>
      <c r="J74" s="257"/>
      <c r="K74" s="258"/>
    </row>
    <row r="75" spans="2:11" s="1" customFormat="1" ht="45" customHeight="1">
      <c r="B75" s="259"/>
      <c r="C75" s="372" t="s">
        <v>1520</v>
      </c>
      <c r="D75" s="372"/>
      <c r="E75" s="372"/>
      <c r="F75" s="372"/>
      <c r="G75" s="372"/>
      <c r="H75" s="372"/>
      <c r="I75" s="372"/>
      <c r="J75" s="372"/>
      <c r="K75" s="260"/>
    </row>
    <row r="76" spans="2:11" s="1" customFormat="1" ht="17.25" customHeight="1">
      <c r="B76" s="259"/>
      <c r="C76" s="261" t="s">
        <v>1521</v>
      </c>
      <c r="D76" s="261"/>
      <c r="E76" s="261"/>
      <c r="F76" s="261" t="s">
        <v>1522</v>
      </c>
      <c r="G76" s="262"/>
      <c r="H76" s="261" t="s">
        <v>54</v>
      </c>
      <c r="I76" s="261" t="s">
        <v>57</v>
      </c>
      <c r="J76" s="261" t="s">
        <v>1523</v>
      </c>
      <c r="K76" s="260"/>
    </row>
    <row r="77" spans="2:11" s="1" customFormat="1" ht="17.25" customHeight="1">
      <c r="B77" s="259"/>
      <c r="C77" s="263" t="s">
        <v>1524</v>
      </c>
      <c r="D77" s="263"/>
      <c r="E77" s="263"/>
      <c r="F77" s="264" t="s">
        <v>1525</v>
      </c>
      <c r="G77" s="265"/>
      <c r="H77" s="263"/>
      <c r="I77" s="263"/>
      <c r="J77" s="263" t="s">
        <v>1526</v>
      </c>
      <c r="K77" s="260"/>
    </row>
    <row r="78" spans="2:11" s="1" customFormat="1" ht="5.25" customHeight="1">
      <c r="B78" s="259"/>
      <c r="C78" s="266"/>
      <c r="D78" s="266"/>
      <c r="E78" s="266"/>
      <c r="F78" s="266"/>
      <c r="G78" s="267"/>
      <c r="H78" s="266"/>
      <c r="I78" s="266"/>
      <c r="J78" s="266"/>
      <c r="K78" s="260"/>
    </row>
    <row r="79" spans="2:11" s="1" customFormat="1" ht="15" customHeight="1">
      <c r="B79" s="259"/>
      <c r="C79" s="248" t="s">
        <v>53</v>
      </c>
      <c r="D79" s="268"/>
      <c r="E79" s="268"/>
      <c r="F79" s="269" t="s">
        <v>1527</v>
      </c>
      <c r="G79" s="270"/>
      <c r="H79" s="248" t="s">
        <v>1528</v>
      </c>
      <c r="I79" s="248" t="s">
        <v>1529</v>
      </c>
      <c r="J79" s="248">
        <v>20</v>
      </c>
      <c r="K79" s="260"/>
    </row>
    <row r="80" spans="2:11" s="1" customFormat="1" ht="15" customHeight="1">
      <c r="B80" s="259"/>
      <c r="C80" s="248" t="s">
        <v>1530</v>
      </c>
      <c r="D80" s="248"/>
      <c r="E80" s="248"/>
      <c r="F80" s="269" t="s">
        <v>1527</v>
      </c>
      <c r="G80" s="270"/>
      <c r="H80" s="248" t="s">
        <v>1531</v>
      </c>
      <c r="I80" s="248" t="s">
        <v>1529</v>
      </c>
      <c r="J80" s="248">
        <v>120</v>
      </c>
      <c r="K80" s="260"/>
    </row>
    <row r="81" spans="2:11" s="1" customFormat="1" ht="15" customHeight="1">
      <c r="B81" s="271"/>
      <c r="C81" s="248" t="s">
        <v>1532</v>
      </c>
      <c r="D81" s="248"/>
      <c r="E81" s="248"/>
      <c r="F81" s="269" t="s">
        <v>1533</v>
      </c>
      <c r="G81" s="270"/>
      <c r="H81" s="248" t="s">
        <v>1534</v>
      </c>
      <c r="I81" s="248" t="s">
        <v>1529</v>
      </c>
      <c r="J81" s="248">
        <v>50</v>
      </c>
      <c r="K81" s="260"/>
    </row>
    <row r="82" spans="2:11" s="1" customFormat="1" ht="15" customHeight="1">
      <c r="B82" s="271"/>
      <c r="C82" s="248" t="s">
        <v>1535</v>
      </c>
      <c r="D82" s="248"/>
      <c r="E82" s="248"/>
      <c r="F82" s="269" t="s">
        <v>1527</v>
      </c>
      <c r="G82" s="270"/>
      <c r="H82" s="248" t="s">
        <v>1536</v>
      </c>
      <c r="I82" s="248" t="s">
        <v>1537</v>
      </c>
      <c r="J82" s="248"/>
      <c r="K82" s="260"/>
    </row>
    <row r="83" spans="2:11" s="1" customFormat="1" ht="15" customHeight="1">
      <c r="B83" s="271"/>
      <c r="C83" s="272" t="s">
        <v>1538</v>
      </c>
      <c r="D83" s="272"/>
      <c r="E83" s="272"/>
      <c r="F83" s="273" t="s">
        <v>1533</v>
      </c>
      <c r="G83" s="272"/>
      <c r="H83" s="272" t="s">
        <v>1539</v>
      </c>
      <c r="I83" s="272" t="s">
        <v>1529</v>
      </c>
      <c r="J83" s="272">
        <v>15</v>
      </c>
      <c r="K83" s="260"/>
    </row>
    <row r="84" spans="2:11" s="1" customFormat="1" ht="15" customHeight="1">
      <c r="B84" s="271"/>
      <c r="C84" s="272" t="s">
        <v>1540</v>
      </c>
      <c r="D84" s="272"/>
      <c r="E84" s="272"/>
      <c r="F84" s="273" t="s">
        <v>1533</v>
      </c>
      <c r="G84" s="272"/>
      <c r="H84" s="272" t="s">
        <v>1541</v>
      </c>
      <c r="I84" s="272" t="s">
        <v>1529</v>
      </c>
      <c r="J84" s="272">
        <v>15</v>
      </c>
      <c r="K84" s="260"/>
    </row>
    <row r="85" spans="2:11" s="1" customFormat="1" ht="15" customHeight="1">
      <c r="B85" s="271"/>
      <c r="C85" s="272" t="s">
        <v>1542</v>
      </c>
      <c r="D85" s="272"/>
      <c r="E85" s="272"/>
      <c r="F85" s="273" t="s">
        <v>1533</v>
      </c>
      <c r="G85" s="272"/>
      <c r="H85" s="272" t="s">
        <v>1543</v>
      </c>
      <c r="I85" s="272" t="s">
        <v>1529</v>
      </c>
      <c r="J85" s="272">
        <v>20</v>
      </c>
      <c r="K85" s="260"/>
    </row>
    <row r="86" spans="2:11" s="1" customFormat="1" ht="15" customHeight="1">
      <c r="B86" s="271"/>
      <c r="C86" s="272" t="s">
        <v>1544</v>
      </c>
      <c r="D86" s="272"/>
      <c r="E86" s="272"/>
      <c r="F86" s="273" t="s">
        <v>1533</v>
      </c>
      <c r="G86" s="272"/>
      <c r="H86" s="272" t="s">
        <v>1545</v>
      </c>
      <c r="I86" s="272" t="s">
        <v>1529</v>
      </c>
      <c r="J86" s="272">
        <v>20</v>
      </c>
      <c r="K86" s="260"/>
    </row>
    <row r="87" spans="2:11" s="1" customFormat="1" ht="15" customHeight="1">
      <c r="B87" s="271"/>
      <c r="C87" s="248" t="s">
        <v>1546</v>
      </c>
      <c r="D87" s="248"/>
      <c r="E87" s="248"/>
      <c r="F87" s="269" t="s">
        <v>1533</v>
      </c>
      <c r="G87" s="270"/>
      <c r="H87" s="248" t="s">
        <v>1547</v>
      </c>
      <c r="I87" s="248" t="s">
        <v>1529</v>
      </c>
      <c r="J87" s="248">
        <v>50</v>
      </c>
      <c r="K87" s="260"/>
    </row>
    <row r="88" spans="2:11" s="1" customFormat="1" ht="15" customHeight="1">
      <c r="B88" s="271"/>
      <c r="C88" s="248" t="s">
        <v>1548</v>
      </c>
      <c r="D88" s="248"/>
      <c r="E88" s="248"/>
      <c r="F88" s="269" t="s">
        <v>1533</v>
      </c>
      <c r="G88" s="270"/>
      <c r="H88" s="248" t="s">
        <v>1549</v>
      </c>
      <c r="I88" s="248" t="s">
        <v>1529</v>
      </c>
      <c r="J88" s="248">
        <v>20</v>
      </c>
      <c r="K88" s="260"/>
    </row>
    <row r="89" spans="2:11" s="1" customFormat="1" ht="15" customHeight="1">
      <c r="B89" s="271"/>
      <c r="C89" s="248" t="s">
        <v>1550</v>
      </c>
      <c r="D89" s="248"/>
      <c r="E89" s="248"/>
      <c r="F89" s="269" t="s">
        <v>1533</v>
      </c>
      <c r="G89" s="270"/>
      <c r="H89" s="248" t="s">
        <v>1551</v>
      </c>
      <c r="I89" s="248" t="s">
        <v>1529</v>
      </c>
      <c r="J89" s="248">
        <v>20</v>
      </c>
      <c r="K89" s="260"/>
    </row>
    <row r="90" spans="2:11" s="1" customFormat="1" ht="15" customHeight="1">
      <c r="B90" s="271"/>
      <c r="C90" s="248" t="s">
        <v>1552</v>
      </c>
      <c r="D90" s="248"/>
      <c r="E90" s="248"/>
      <c r="F90" s="269" t="s">
        <v>1533</v>
      </c>
      <c r="G90" s="270"/>
      <c r="H90" s="248" t="s">
        <v>1553</v>
      </c>
      <c r="I90" s="248" t="s">
        <v>1529</v>
      </c>
      <c r="J90" s="248">
        <v>50</v>
      </c>
      <c r="K90" s="260"/>
    </row>
    <row r="91" spans="2:11" s="1" customFormat="1" ht="15" customHeight="1">
      <c r="B91" s="271"/>
      <c r="C91" s="248" t="s">
        <v>1554</v>
      </c>
      <c r="D91" s="248"/>
      <c r="E91" s="248"/>
      <c r="F91" s="269" t="s">
        <v>1533</v>
      </c>
      <c r="G91" s="270"/>
      <c r="H91" s="248" t="s">
        <v>1554</v>
      </c>
      <c r="I91" s="248" t="s">
        <v>1529</v>
      </c>
      <c r="J91" s="248">
        <v>50</v>
      </c>
      <c r="K91" s="260"/>
    </row>
    <row r="92" spans="2:11" s="1" customFormat="1" ht="15" customHeight="1">
      <c r="B92" s="271"/>
      <c r="C92" s="248" t="s">
        <v>1555</v>
      </c>
      <c r="D92" s="248"/>
      <c r="E92" s="248"/>
      <c r="F92" s="269" t="s">
        <v>1533</v>
      </c>
      <c r="G92" s="270"/>
      <c r="H92" s="248" t="s">
        <v>1556</v>
      </c>
      <c r="I92" s="248" t="s">
        <v>1529</v>
      </c>
      <c r="J92" s="248">
        <v>255</v>
      </c>
      <c r="K92" s="260"/>
    </row>
    <row r="93" spans="2:11" s="1" customFormat="1" ht="15" customHeight="1">
      <c r="B93" s="271"/>
      <c r="C93" s="248" t="s">
        <v>1557</v>
      </c>
      <c r="D93" s="248"/>
      <c r="E93" s="248"/>
      <c r="F93" s="269" t="s">
        <v>1527</v>
      </c>
      <c r="G93" s="270"/>
      <c r="H93" s="248" t="s">
        <v>1558</v>
      </c>
      <c r="I93" s="248" t="s">
        <v>1559</v>
      </c>
      <c r="J93" s="248"/>
      <c r="K93" s="260"/>
    </row>
    <row r="94" spans="2:11" s="1" customFormat="1" ht="15" customHeight="1">
      <c r="B94" s="271"/>
      <c r="C94" s="248" t="s">
        <v>1560</v>
      </c>
      <c r="D94" s="248"/>
      <c r="E94" s="248"/>
      <c r="F94" s="269" t="s">
        <v>1527</v>
      </c>
      <c r="G94" s="270"/>
      <c r="H94" s="248" t="s">
        <v>1561</v>
      </c>
      <c r="I94" s="248" t="s">
        <v>1562</v>
      </c>
      <c r="J94" s="248"/>
      <c r="K94" s="260"/>
    </row>
    <row r="95" spans="2:11" s="1" customFormat="1" ht="15" customHeight="1">
      <c r="B95" s="271"/>
      <c r="C95" s="248" t="s">
        <v>1563</v>
      </c>
      <c r="D95" s="248"/>
      <c r="E95" s="248"/>
      <c r="F95" s="269" t="s">
        <v>1527</v>
      </c>
      <c r="G95" s="270"/>
      <c r="H95" s="248" t="s">
        <v>1563</v>
      </c>
      <c r="I95" s="248" t="s">
        <v>1562</v>
      </c>
      <c r="J95" s="248"/>
      <c r="K95" s="260"/>
    </row>
    <row r="96" spans="2:11" s="1" customFormat="1" ht="15" customHeight="1">
      <c r="B96" s="271"/>
      <c r="C96" s="248" t="s">
        <v>38</v>
      </c>
      <c r="D96" s="248"/>
      <c r="E96" s="248"/>
      <c r="F96" s="269" t="s">
        <v>1527</v>
      </c>
      <c r="G96" s="270"/>
      <c r="H96" s="248" t="s">
        <v>1564</v>
      </c>
      <c r="I96" s="248" t="s">
        <v>1562</v>
      </c>
      <c r="J96" s="248"/>
      <c r="K96" s="260"/>
    </row>
    <row r="97" spans="2:11" s="1" customFormat="1" ht="15" customHeight="1">
      <c r="B97" s="271"/>
      <c r="C97" s="248" t="s">
        <v>48</v>
      </c>
      <c r="D97" s="248"/>
      <c r="E97" s="248"/>
      <c r="F97" s="269" t="s">
        <v>1527</v>
      </c>
      <c r="G97" s="270"/>
      <c r="H97" s="248" t="s">
        <v>1565</v>
      </c>
      <c r="I97" s="248" t="s">
        <v>1562</v>
      </c>
      <c r="J97" s="248"/>
      <c r="K97" s="260"/>
    </row>
    <row r="98" spans="2:11" s="1" customFormat="1" ht="15" customHeight="1">
      <c r="B98" s="274"/>
      <c r="C98" s="275"/>
      <c r="D98" s="275"/>
      <c r="E98" s="275"/>
      <c r="F98" s="275"/>
      <c r="G98" s="275"/>
      <c r="H98" s="275"/>
      <c r="I98" s="275"/>
      <c r="J98" s="275"/>
      <c r="K98" s="276"/>
    </row>
    <row r="99" spans="2:11" s="1" customFormat="1" ht="18.75" customHeight="1">
      <c r="B99" s="277"/>
      <c r="C99" s="278"/>
      <c r="D99" s="278"/>
      <c r="E99" s="278"/>
      <c r="F99" s="278"/>
      <c r="G99" s="278"/>
      <c r="H99" s="278"/>
      <c r="I99" s="278"/>
      <c r="J99" s="278"/>
      <c r="K99" s="277"/>
    </row>
    <row r="100" spans="2:11" s="1" customFormat="1" ht="18.75" customHeight="1">
      <c r="B100" s="255"/>
      <c r="C100" s="255"/>
      <c r="D100" s="255"/>
      <c r="E100" s="255"/>
      <c r="F100" s="255"/>
      <c r="G100" s="255"/>
      <c r="H100" s="255"/>
      <c r="I100" s="255"/>
      <c r="J100" s="255"/>
      <c r="K100" s="255"/>
    </row>
    <row r="101" spans="2:11" s="1" customFormat="1" ht="7.5" customHeight="1">
      <c r="B101" s="256"/>
      <c r="C101" s="257"/>
      <c r="D101" s="257"/>
      <c r="E101" s="257"/>
      <c r="F101" s="257"/>
      <c r="G101" s="257"/>
      <c r="H101" s="257"/>
      <c r="I101" s="257"/>
      <c r="J101" s="257"/>
      <c r="K101" s="258"/>
    </row>
    <row r="102" spans="2:11" s="1" customFormat="1" ht="45" customHeight="1">
      <c r="B102" s="259"/>
      <c r="C102" s="372" t="s">
        <v>1566</v>
      </c>
      <c r="D102" s="372"/>
      <c r="E102" s="372"/>
      <c r="F102" s="372"/>
      <c r="G102" s="372"/>
      <c r="H102" s="372"/>
      <c r="I102" s="372"/>
      <c r="J102" s="372"/>
      <c r="K102" s="260"/>
    </row>
    <row r="103" spans="2:11" s="1" customFormat="1" ht="17.25" customHeight="1">
      <c r="B103" s="259"/>
      <c r="C103" s="261" t="s">
        <v>1521</v>
      </c>
      <c r="D103" s="261"/>
      <c r="E103" s="261"/>
      <c r="F103" s="261" t="s">
        <v>1522</v>
      </c>
      <c r="G103" s="262"/>
      <c r="H103" s="261" t="s">
        <v>54</v>
      </c>
      <c r="I103" s="261" t="s">
        <v>57</v>
      </c>
      <c r="J103" s="261" t="s">
        <v>1523</v>
      </c>
      <c r="K103" s="260"/>
    </row>
    <row r="104" spans="2:11" s="1" customFormat="1" ht="17.25" customHeight="1">
      <c r="B104" s="259"/>
      <c r="C104" s="263" t="s">
        <v>1524</v>
      </c>
      <c r="D104" s="263"/>
      <c r="E104" s="263"/>
      <c r="F104" s="264" t="s">
        <v>1525</v>
      </c>
      <c r="G104" s="265"/>
      <c r="H104" s="263"/>
      <c r="I104" s="263"/>
      <c r="J104" s="263" t="s">
        <v>1526</v>
      </c>
      <c r="K104" s="260"/>
    </row>
    <row r="105" spans="2:11" s="1" customFormat="1" ht="5.25" customHeight="1">
      <c r="B105" s="259"/>
      <c r="C105" s="261"/>
      <c r="D105" s="261"/>
      <c r="E105" s="261"/>
      <c r="F105" s="261"/>
      <c r="G105" s="279"/>
      <c r="H105" s="261"/>
      <c r="I105" s="261"/>
      <c r="J105" s="261"/>
      <c r="K105" s="260"/>
    </row>
    <row r="106" spans="2:11" s="1" customFormat="1" ht="15" customHeight="1">
      <c r="B106" s="259"/>
      <c r="C106" s="248" t="s">
        <v>53</v>
      </c>
      <c r="D106" s="268"/>
      <c r="E106" s="268"/>
      <c r="F106" s="269" t="s">
        <v>1527</v>
      </c>
      <c r="G106" s="248"/>
      <c r="H106" s="248" t="s">
        <v>1567</v>
      </c>
      <c r="I106" s="248" t="s">
        <v>1529</v>
      </c>
      <c r="J106" s="248">
        <v>20</v>
      </c>
      <c r="K106" s="260"/>
    </row>
    <row r="107" spans="2:11" s="1" customFormat="1" ht="15" customHeight="1">
      <c r="B107" s="259"/>
      <c r="C107" s="248" t="s">
        <v>1530</v>
      </c>
      <c r="D107" s="248"/>
      <c r="E107" s="248"/>
      <c r="F107" s="269" t="s">
        <v>1527</v>
      </c>
      <c r="G107" s="248"/>
      <c r="H107" s="248" t="s">
        <v>1567</v>
      </c>
      <c r="I107" s="248" t="s">
        <v>1529</v>
      </c>
      <c r="J107" s="248">
        <v>120</v>
      </c>
      <c r="K107" s="260"/>
    </row>
    <row r="108" spans="2:11" s="1" customFormat="1" ht="15" customHeight="1">
      <c r="B108" s="271"/>
      <c r="C108" s="248" t="s">
        <v>1532</v>
      </c>
      <c r="D108" s="248"/>
      <c r="E108" s="248"/>
      <c r="F108" s="269" t="s">
        <v>1533</v>
      </c>
      <c r="G108" s="248"/>
      <c r="H108" s="248" t="s">
        <v>1567</v>
      </c>
      <c r="I108" s="248" t="s">
        <v>1529</v>
      </c>
      <c r="J108" s="248">
        <v>50</v>
      </c>
      <c r="K108" s="260"/>
    </row>
    <row r="109" spans="2:11" s="1" customFormat="1" ht="15" customHeight="1">
      <c r="B109" s="271"/>
      <c r="C109" s="248" t="s">
        <v>1535</v>
      </c>
      <c r="D109" s="248"/>
      <c r="E109" s="248"/>
      <c r="F109" s="269" t="s">
        <v>1527</v>
      </c>
      <c r="G109" s="248"/>
      <c r="H109" s="248" t="s">
        <v>1567</v>
      </c>
      <c r="I109" s="248" t="s">
        <v>1537</v>
      </c>
      <c r="J109" s="248"/>
      <c r="K109" s="260"/>
    </row>
    <row r="110" spans="2:11" s="1" customFormat="1" ht="15" customHeight="1">
      <c r="B110" s="271"/>
      <c r="C110" s="248" t="s">
        <v>1546</v>
      </c>
      <c r="D110" s="248"/>
      <c r="E110" s="248"/>
      <c r="F110" s="269" t="s">
        <v>1533</v>
      </c>
      <c r="G110" s="248"/>
      <c r="H110" s="248" t="s">
        <v>1567</v>
      </c>
      <c r="I110" s="248" t="s">
        <v>1529</v>
      </c>
      <c r="J110" s="248">
        <v>50</v>
      </c>
      <c r="K110" s="260"/>
    </row>
    <row r="111" spans="2:11" s="1" customFormat="1" ht="15" customHeight="1">
      <c r="B111" s="271"/>
      <c r="C111" s="248" t="s">
        <v>1554</v>
      </c>
      <c r="D111" s="248"/>
      <c r="E111" s="248"/>
      <c r="F111" s="269" t="s">
        <v>1533</v>
      </c>
      <c r="G111" s="248"/>
      <c r="H111" s="248" t="s">
        <v>1567</v>
      </c>
      <c r="I111" s="248" t="s">
        <v>1529</v>
      </c>
      <c r="J111" s="248">
        <v>50</v>
      </c>
      <c r="K111" s="260"/>
    </row>
    <row r="112" spans="2:11" s="1" customFormat="1" ht="15" customHeight="1">
      <c r="B112" s="271"/>
      <c r="C112" s="248" t="s">
        <v>1552</v>
      </c>
      <c r="D112" s="248"/>
      <c r="E112" s="248"/>
      <c r="F112" s="269" t="s">
        <v>1533</v>
      </c>
      <c r="G112" s="248"/>
      <c r="H112" s="248" t="s">
        <v>1567</v>
      </c>
      <c r="I112" s="248" t="s">
        <v>1529</v>
      </c>
      <c r="J112" s="248">
        <v>50</v>
      </c>
      <c r="K112" s="260"/>
    </row>
    <row r="113" spans="2:11" s="1" customFormat="1" ht="15" customHeight="1">
      <c r="B113" s="271"/>
      <c r="C113" s="248" t="s">
        <v>53</v>
      </c>
      <c r="D113" s="248"/>
      <c r="E113" s="248"/>
      <c r="F113" s="269" t="s">
        <v>1527</v>
      </c>
      <c r="G113" s="248"/>
      <c r="H113" s="248" t="s">
        <v>1568</v>
      </c>
      <c r="I113" s="248" t="s">
        <v>1529</v>
      </c>
      <c r="J113" s="248">
        <v>20</v>
      </c>
      <c r="K113" s="260"/>
    </row>
    <row r="114" spans="2:11" s="1" customFormat="1" ht="15" customHeight="1">
      <c r="B114" s="271"/>
      <c r="C114" s="248" t="s">
        <v>1569</v>
      </c>
      <c r="D114" s="248"/>
      <c r="E114" s="248"/>
      <c r="F114" s="269" t="s">
        <v>1527</v>
      </c>
      <c r="G114" s="248"/>
      <c r="H114" s="248" t="s">
        <v>1570</v>
      </c>
      <c r="I114" s="248" t="s">
        <v>1529</v>
      </c>
      <c r="J114" s="248">
        <v>120</v>
      </c>
      <c r="K114" s="260"/>
    </row>
    <row r="115" spans="2:11" s="1" customFormat="1" ht="15" customHeight="1">
      <c r="B115" s="271"/>
      <c r="C115" s="248" t="s">
        <v>38</v>
      </c>
      <c r="D115" s="248"/>
      <c r="E115" s="248"/>
      <c r="F115" s="269" t="s">
        <v>1527</v>
      </c>
      <c r="G115" s="248"/>
      <c r="H115" s="248" t="s">
        <v>1571</v>
      </c>
      <c r="I115" s="248" t="s">
        <v>1562</v>
      </c>
      <c r="J115" s="248"/>
      <c r="K115" s="260"/>
    </row>
    <row r="116" spans="2:11" s="1" customFormat="1" ht="15" customHeight="1">
      <c r="B116" s="271"/>
      <c r="C116" s="248" t="s">
        <v>48</v>
      </c>
      <c r="D116" s="248"/>
      <c r="E116" s="248"/>
      <c r="F116" s="269" t="s">
        <v>1527</v>
      </c>
      <c r="G116" s="248"/>
      <c r="H116" s="248" t="s">
        <v>1572</v>
      </c>
      <c r="I116" s="248" t="s">
        <v>1562</v>
      </c>
      <c r="J116" s="248"/>
      <c r="K116" s="260"/>
    </row>
    <row r="117" spans="2:11" s="1" customFormat="1" ht="15" customHeight="1">
      <c r="B117" s="271"/>
      <c r="C117" s="248" t="s">
        <v>57</v>
      </c>
      <c r="D117" s="248"/>
      <c r="E117" s="248"/>
      <c r="F117" s="269" t="s">
        <v>1527</v>
      </c>
      <c r="G117" s="248"/>
      <c r="H117" s="248" t="s">
        <v>1573</v>
      </c>
      <c r="I117" s="248" t="s">
        <v>1574</v>
      </c>
      <c r="J117" s="248"/>
      <c r="K117" s="260"/>
    </row>
    <row r="118" spans="2:11" s="1" customFormat="1" ht="15" customHeight="1">
      <c r="B118" s="274"/>
      <c r="C118" s="280"/>
      <c r="D118" s="280"/>
      <c r="E118" s="280"/>
      <c r="F118" s="280"/>
      <c r="G118" s="280"/>
      <c r="H118" s="280"/>
      <c r="I118" s="280"/>
      <c r="J118" s="280"/>
      <c r="K118" s="276"/>
    </row>
    <row r="119" spans="2:11" s="1" customFormat="1" ht="18.75" customHeight="1">
      <c r="B119" s="281"/>
      <c r="C119" s="282"/>
      <c r="D119" s="282"/>
      <c r="E119" s="282"/>
      <c r="F119" s="283"/>
      <c r="G119" s="282"/>
      <c r="H119" s="282"/>
      <c r="I119" s="282"/>
      <c r="J119" s="282"/>
      <c r="K119" s="281"/>
    </row>
    <row r="120" spans="2:11" s="1" customFormat="1" ht="18.75" customHeight="1">
      <c r="B120" s="255"/>
      <c r="C120" s="255"/>
      <c r="D120" s="255"/>
      <c r="E120" s="255"/>
      <c r="F120" s="255"/>
      <c r="G120" s="255"/>
      <c r="H120" s="255"/>
      <c r="I120" s="255"/>
      <c r="J120" s="255"/>
      <c r="K120" s="255"/>
    </row>
    <row r="121" spans="2:11" s="1" customFormat="1" ht="7.5" customHeight="1">
      <c r="B121" s="284"/>
      <c r="C121" s="285"/>
      <c r="D121" s="285"/>
      <c r="E121" s="285"/>
      <c r="F121" s="285"/>
      <c r="G121" s="285"/>
      <c r="H121" s="285"/>
      <c r="I121" s="285"/>
      <c r="J121" s="285"/>
      <c r="K121" s="286"/>
    </row>
    <row r="122" spans="2:11" s="1" customFormat="1" ht="45" customHeight="1">
      <c r="B122" s="287"/>
      <c r="C122" s="373" t="s">
        <v>1575</v>
      </c>
      <c r="D122" s="373"/>
      <c r="E122" s="373"/>
      <c r="F122" s="373"/>
      <c r="G122" s="373"/>
      <c r="H122" s="373"/>
      <c r="I122" s="373"/>
      <c r="J122" s="373"/>
      <c r="K122" s="288"/>
    </row>
    <row r="123" spans="2:11" s="1" customFormat="1" ht="17.25" customHeight="1">
      <c r="B123" s="289"/>
      <c r="C123" s="261" t="s">
        <v>1521</v>
      </c>
      <c r="D123" s="261"/>
      <c r="E123" s="261"/>
      <c r="F123" s="261" t="s">
        <v>1522</v>
      </c>
      <c r="G123" s="262"/>
      <c r="H123" s="261" t="s">
        <v>54</v>
      </c>
      <c r="I123" s="261" t="s">
        <v>57</v>
      </c>
      <c r="J123" s="261" t="s">
        <v>1523</v>
      </c>
      <c r="K123" s="290"/>
    </row>
    <row r="124" spans="2:11" s="1" customFormat="1" ht="17.25" customHeight="1">
      <c r="B124" s="289"/>
      <c r="C124" s="263" t="s">
        <v>1524</v>
      </c>
      <c r="D124" s="263"/>
      <c r="E124" s="263"/>
      <c r="F124" s="264" t="s">
        <v>1525</v>
      </c>
      <c r="G124" s="265"/>
      <c r="H124" s="263"/>
      <c r="I124" s="263"/>
      <c r="J124" s="263" t="s">
        <v>1526</v>
      </c>
      <c r="K124" s="290"/>
    </row>
    <row r="125" spans="2:11" s="1" customFormat="1" ht="5.25" customHeight="1">
      <c r="B125" s="291"/>
      <c r="C125" s="266"/>
      <c r="D125" s="266"/>
      <c r="E125" s="266"/>
      <c r="F125" s="266"/>
      <c r="G125" s="292"/>
      <c r="H125" s="266"/>
      <c r="I125" s="266"/>
      <c r="J125" s="266"/>
      <c r="K125" s="293"/>
    </row>
    <row r="126" spans="2:11" s="1" customFormat="1" ht="15" customHeight="1">
      <c r="B126" s="291"/>
      <c r="C126" s="248" t="s">
        <v>1530</v>
      </c>
      <c r="D126" s="268"/>
      <c r="E126" s="268"/>
      <c r="F126" s="269" t="s">
        <v>1527</v>
      </c>
      <c r="G126" s="248"/>
      <c r="H126" s="248" t="s">
        <v>1567</v>
      </c>
      <c r="I126" s="248" t="s">
        <v>1529</v>
      </c>
      <c r="J126" s="248">
        <v>120</v>
      </c>
      <c r="K126" s="294"/>
    </row>
    <row r="127" spans="2:11" s="1" customFormat="1" ht="15" customHeight="1">
      <c r="B127" s="291"/>
      <c r="C127" s="248" t="s">
        <v>1576</v>
      </c>
      <c r="D127" s="248"/>
      <c r="E127" s="248"/>
      <c r="F127" s="269" t="s">
        <v>1527</v>
      </c>
      <c r="G127" s="248"/>
      <c r="H127" s="248" t="s">
        <v>1577</v>
      </c>
      <c r="I127" s="248" t="s">
        <v>1529</v>
      </c>
      <c r="J127" s="248" t="s">
        <v>1578</v>
      </c>
      <c r="K127" s="294"/>
    </row>
    <row r="128" spans="2:11" s="1" customFormat="1" ht="15" customHeight="1">
      <c r="B128" s="291"/>
      <c r="C128" s="248" t="s">
        <v>85</v>
      </c>
      <c r="D128" s="248"/>
      <c r="E128" s="248"/>
      <c r="F128" s="269" t="s">
        <v>1527</v>
      </c>
      <c r="G128" s="248"/>
      <c r="H128" s="248" t="s">
        <v>1579</v>
      </c>
      <c r="I128" s="248" t="s">
        <v>1529</v>
      </c>
      <c r="J128" s="248" t="s">
        <v>1578</v>
      </c>
      <c r="K128" s="294"/>
    </row>
    <row r="129" spans="2:11" s="1" customFormat="1" ht="15" customHeight="1">
      <c r="B129" s="291"/>
      <c r="C129" s="248" t="s">
        <v>1538</v>
      </c>
      <c r="D129" s="248"/>
      <c r="E129" s="248"/>
      <c r="F129" s="269" t="s">
        <v>1533</v>
      </c>
      <c r="G129" s="248"/>
      <c r="H129" s="248" t="s">
        <v>1539</v>
      </c>
      <c r="I129" s="248" t="s">
        <v>1529</v>
      </c>
      <c r="J129" s="248">
        <v>15</v>
      </c>
      <c r="K129" s="294"/>
    </row>
    <row r="130" spans="2:11" s="1" customFormat="1" ht="15" customHeight="1">
      <c r="B130" s="291"/>
      <c r="C130" s="272" t="s">
        <v>1540</v>
      </c>
      <c r="D130" s="272"/>
      <c r="E130" s="272"/>
      <c r="F130" s="273" t="s">
        <v>1533</v>
      </c>
      <c r="G130" s="272"/>
      <c r="H130" s="272" t="s">
        <v>1541</v>
      </c>
      <c r="I130" s="272" t="s">
        <v>1529</v>
      </c>
      <c r="J130" s="272">
        <v>15</v>
      </c>
      <c r="K130" s="294"/>
    </row>
    <row r="131" spans="2:11" s="1" customFormat="1" ht="15" customHeight="1">
      <c r="B131" s="291"/>
      <c r="C131" s="272" t="s">
        <v>1542</v>
      </c>
      <c r="D131" s="272"/>
      <c r="E131" s="272"/>
      <c r="F131" s="273" t="s">
        <v>1533</v>
      </c>
      <c r="G131" s="272"/>
      <c r="H131" s="272" t="s">
        <v>1543</v>
      </c>
      <c r="I131" s="272" t="s">
        <v>1529</v>
      </c>
      <c r="J131" s="272">
        <v>20</v>
      </c>
      <c r="K131" s="294"/>
    </row>
    <row r="132" spans="2:11" s="1" customFormat="1" ht="15" customHeight="1">
      <c r="B132" s="291"/>
      <c r="C132" s="272" t="s">
        <v>1544</v>
      </c>
      <c r="D132" s="272"/>
      <c r="E132" s="272"/>
      <c r="F132" s="273" t="s">
        <v>1533</v>
      </c>
      <c r="G132" s="272"/>
      <c r="H132" s="272" t="s">
        <v>1545</v>
      </c>
      <c r="I132" s="272" t="s">
        <v>1529</v>
      </c>
      <c r="J132" s="272">
        <v>20</v>
      </c>
      <c r="K132" s="294"/>
    </row>
    <row r="133" spans="2:11" s="1" customFormat="1" ht="15" customHeight="1">
      <c r="B133" s="291"/>
      <c r="C133" s="248" t="s">
        <v>1532</v>
      </c>
      <c r="D133" s="248"/>
      <c r="E133" s="248"/>
      <c r="F133" s="269" t="s">
        <v>1533</v>
      </c>
      <c r="G133" s="248"/>
      <c r="H133" s="248" t="s">
        <v>1567</v>
      </c>
      <c r="I133" s="248" t="s">
        <v>1529</v>
      </c>
      <c r="J133" s="248">
        <v>50</v>
      </c>
      <c r="K133" s="294"/>
    </row>
    <row r="134" spans="2:11" s="1" customFormat="1" ht="15" customHeight="1">
      <c r="B134" s="291"/>
      <c r="C134" s="248" t="s">
        <v>1546</v>
      </c>
      <c r="D134" s="248"/>
      <c r="E134" s="248"/>
      <c r="F134" s="269" t="s">
        <v>1533</v>
      </c>
      <c r="G134" s="248"/>
      <c r="H134" s="248" t="s">
        <v>1567</v>
      </c>
      <c r="I134" s="248" t="s">
        <v>1529</v>
      </c>
      <c r="J134" s="248">
        <v>50</v>
      </c>
      <c r="K134" s="294"/>
    </row>
    <row r="135" spans="2:11" s="1" customFormat="1" ht="15" customHeight="1">
      <c r="B135" s="291"/>
      <c r="C135" s="248" t="s">
        <v>1552</v>
      </c>
      <c r="D135" s="248"/>
      <c r="E135" s="248"/>
      <c r="F135" s="269" t="s">
        <v>1533</v>
      </c>
      <c r="G135" s="248"/>
      <c r="H135" s="248" t="s">
        <v>1567</v>
      </c>
      <c r="I135" s="248" t="s">
        <v>1529</v>
      </c>
      <c r="J135" s="248">
        <v>50</v>
      </c>
      <c r="K135" s="294"/>
    </row>
    <row r="136" spans="2:11" s="1" customFormat="1" ht="15" customHeight="1">
      <c r="B136" s="291"/>
      <c r="C136" s="248" t="s">
        <v>1554</v>
      </c>
      <c r="D136" s="248"/>
      <c r="E136" s="248"/>
      <c r="F136" s="269" t="s">
        <v>1533</v>
      </c>
      <c r="G136" s="248"/>
      <c r="H136" s="248" t="s">
        <v>1567</v>
      </c>
      <c r="I136" s="248" t="s">
        <v>1529</v>
      </c>
      <c r="J136" s="248">
        <v>50</v>
      </c>
      <c r="K136" s="294"/>
    </row>
    <row r="137" spans="2:11" s="1" customFormat="1" ht="15" customHeight="1">
      <c r="B137" s="291"/>
      <c r="C137" s="248" t="s">
        <v>1555</v>
      </c>
      <c r="D137" s="248"/>
      <c r="E137" s="248"/>
      <c r="F137" s="269" t="s">
        <v>1533</v>
      </c>
      <c r="G137" s="248"/>
      <c r="H137" s="248" t="s">
        <v>1580</v>
      </c>
      <c r="I137" s="248" t="s">
        <v>1529</v>
      </c>
      <c r="J137" s="248">
        <v>255</v>
      </c>
      <c r="K137" s="294"/>
    </row>
    <row r="138" spans="2:11" s="1" customFormat="1" ht="15" customHeight="1">
      <c r="B138" s="291"/>
      <c r="C138" s="248" t="s">
        <v>1557</v>
      </c>
      <c r="D138" s="248"/>
      <c r="E138" s="248"/>
      <c r="F138" s="269" t="s">
        <v>1527</v>
      </c>
      <c r="G138" s="248"/>
      <c r="H138" s="248" t="s">
        <v>1581</v>
      </c>
      <c r="I138" s="248" t="s">
        <v>1559</v>
      </c>
      <c r="J138" s="248"/>
      <c r="K138" s="294"/>
    </row>
    <row r="139" spans="2:11" s="1" customFormat="1" ht="15" customHeight="1">
      <c r="B139" s="291"/>
      <c r="C139" s="248" t="s">
        <v>1560</v>
      </c>
      <c r="D139" s="248"/>
      <c r="E139" s="248"/>
      <c r="F139" s="269" t="s">
        <v>1527</v>
      </c>
      <c r="G139" s="248"/>
      <c r="H139" s="248" t="s">
        <v>1582</v>
      </c>
      <c r="I139" s="248" t="s">
        <v>1562</v>
      </c>
      <c r="J139" s="248"/>
      <c r="K139" s="294"/>
    </row>
    <row r="140" spans="2:11" s="1" customFormat="1" ht="15" customHeight="1">
      <c r="B140" s="291"/>
      <c r="C140" s="248" t="s">
        <v>1563</v>
      </c>
      <c r="D140" s="248"/>
      <c r="E140" s="248"/>
      <c r="F140" s="269" t="s">
        <v>1527</v>
      </c>
      <c r="G140" s="248"/>
      <c r="H140" s="248" t="s">
        <v>1563</v>
      </c>
      <c r="I140" s="248" t="s">
        <v>1562</v>
      </c>
      <c r="J140" s="248"/>
      <c r="K140" s="294"/>
    </row>
    <row r="141" spans="2:11" s="1" customFormat="1" ht="15" customHeight="1">
      <c r="B141" s="291"/>
      <c r="C141" s="248" t="s">
        <v>38</v>
      </c>
      <c r="D141" s="248"/>
      <c r="E141" s="248"/>
      <c r="F141" s="269" t="s">
        <v>1527</v>
      </c>
      <c r="G141" s="248"/>
      <c r="H141" s="248" t="s">
        <v>1583</v>
      </c>
      <c r="I141" s="248" t="s">
        <v>1562</v>
      </c>
      <c r="J141" s="248"/>
      <c r="K141" s="294"/>
    </row>
    <row r="142" spans="2:11" s="1" customFormat="1" ht="15" customHeight="1">
      <c r="B142" s="291"/>
      <c r="C142" s="248" t="s">
        <v>1584</v>
      </c>
      <c r="D142" s="248"/>
      <c r="E142" s="248"/>
      <c r="F142" s="269" t="s">
        <v>1527</v>
      </c>
      <c r="G142" s="248"/>
      <c r="H142" s="248" t="s">
        <v>1585</v>
      </c>
      <c r="I142" s="248" t="s">
        <v>1562</v>
      </c>
      <c r="J142" s="248"/>
      <c r="K142" s="294"/>
    </row>
    <row r="143" spans="2:11" s="1" customFormat="1" ht="15" customHeight="1">
      <c r="B143" s="295"/>
      <c r="C143" s="296"/>
      <c r="D143" s="296"/>
      <c r="E143" s="296"/>
      <c r="F143" s="296"/>
      <c r="G143" s="296"/>
      <c r="H143" s="296"/>
      <c r="I143" s="296"/>
      <c r="J143" s="296"/>
      <c r="K143" s="297"/>
    </row>
    <row r="144" spans="2:11" s="1" customFormat="1" ht="18.75" customHeight="1">
      <c r="B144" s="282"/>
      <c r="C144" s="282"/>
      <c r="D144" s="282"/>
      <c r="E144" s="282"/>
      <c r="F144" s="283"/>
      <c r="G144" s="282"/>
      <c r="H144" s="282"/>
      <c r="I144" s="282"/>
      <c r="J144" s="282"/>
      <c r="K144" s="282"/>
    </row>
    <row r="145" spans="2:11" s="1" customFormat="1" ht="18.75" customHeight="1">
      <c r="B145" s="255"/>
      <c r="C145" s="255"/>
      <c r="D145" s="255"/>
      <c r="E145" s="255"/>
      <c r="F145" s="255"/>
      <c r="G145" s="255"/>
      <c r="H145" s="255"/>
      <c r="I145" s="255"/>
      <c r="J145" s="255"/>
      <c r="K145" s="255"/>
    </row>
    <row r="146" spans="2:11" s="1" customFormat="1" ht="7.5" customHeight="1">
      <c r="B146" s="256"/>
      <c r="C146" s="257"/>
      <c r="D146" s="257"/>
      <c r="E146" s="257"/>
      <c r="F146" s="257"/>
      <c r="G146" s="257"/>
      <c r="H146" s="257"/>
      <c r="I146" s="257"/>
      <c r="J146" s="257"/>
      <c r="K146" s="258"/>
    </row>
    <row r="147" spans="2:11" s="1" customFormat="1" ht="45" customHeight="1">
      <c r="B147" s="259"/>
      <c r="C147" s="372" t="s">
        <v>1586</v>
      </c>
      <c r="D147" s="372"/>
      <c r="E147" s="372"/>
      <c r="F147" s="372"/>
      <c r="G147" s="372"/>
      <c r="H147" s="372"/>
      <c r="I147" s="372"/>
      <c r="J147" s="372"/>
      <c r="K147" s="260"/>
    </row>
    <row r="148" spans="2:11" s="1" customFormat="1" ht="17.25" customHeight="1">
      <c r="B148" s="259"/>
      <c r="C148" s="261" t="s">
        <v>1521</v>
      </c>
      <c r="D148" s="261"/>
      <c r="E148" s="261"/>
      <c r="F148" s="261" t="s">
        <v>1522</v>
      </c>
      <c r="G148" s="262"/>
      <c r="H148" s="261" t="s">
        <v>54</v>
      </c>
      <c r="I148" s="261" t="s">
        <v>57</v>
      </c>
      <c r="J148" s="261" t="s">
        <v>1523</v>
      </c>
      <c r="K148" s="260"/>
    </row>
    <row r="149" spans="2:11" s="1" customFormat="1" ht="17.25" customHeight="1">
      <c r="B149" s="259"/>
      <c r="C149" s="263" t="s">
        <v>1524</v>
      </c>
      <c r="D149" s="263"/>
      <c r="E149" s="263"/>
      <c r="F149" s="264" t="s">
        <v>1525</v>
      </c>
      <c r="G149" s="265"/>
      <c r="H149" s="263"/>
      <c r="I149" s="263"/>
      <c r="J149" s="263" t="s">
        <v>1526</v>
      </c>
      <c r="K149" s="260"/>
    </row>
    <row r="150" spans="2:11" s="1" customFormat="1" ht="5.25" customHeight="1">
      <c r="B150" s="271"/>
      <c r="C150" s="266"/>
      <c r="D150" s="266"/>
      <c r="E150" s="266"/>
      <c r="F150" s="266"/>
      <c r="G150" s="267"/>
      <c r="H150" s="266"/>
      <c r="I150" s="266"/>
      <c r="J150" s="266"/>
      <c r="K150" s="294"/>
    </row>
    <row r="151" spans="2:11" s="1" customFormat="1" ht="15" customHeight="1">
      <c r="B151" s="271"/>
      <c r="C151" s="298" t="s">
        <v>1530</v>
      </c>
      <c r="D151" s="248"/>
      <c r="E151" s="248"/>
      <c r="F151" s="299" t="s">
        <v>1527</v>
      </c>
      <c r="G151" s="248"/>
      <c r="H151" s="298" t="s">
        <v>1567</v>
      </c>
      <c r="I151" s="298" t="s">
        <v>1529</v>
      </c>
      <c r="J151" s="298">
        <v>120</v>
      </c>
      <c r="K151" s="294"/>
    </row>
    <row r="152" spans="2:11" s="1" customFormat="1" ht="15" customHeight="1">
      <c r="B152" s="271"/>
      <c r="C152" s="298" t="s">
        <v>1576</v>
      </c>
      <c r="D152" s="248"/>
      <c r="E152" s="248"/>
      <c r="F152" s="299" t="s">
        <v>1527</v>
      </c>
      <c r="G152" s="248"/>
      <c r="H152" s="298" t="s">
        <v>1587</v>
      </c>
      <c r="I152" s="298" t="s">
        <v>1529</v>
      </c>
      <c r="J152" s="298" t="s">
        <v>1578</v>
      </c>
      <c r="K152" s="294"/>
    </row>
    <row r="153" spans="2:11" s="1" customFormat="1" ht="15" customHeight="1">
      <c r="B153" s="271"/>
      <c r="C153" s="298" t="s">
        <v>85</v>
      </c>
      <c r="D153" s="248"/>
      <c r="E153" s="248"/>
      <c r="F153" s="299" t="s">
        <v>1527</v>
      </c>
      <c r="G153" s="248"/>
      <c r="H153" s="298" t="s">
        <v>1588</v>
      </c>
      <c r="I153" s="298" t="s">
        <v>1529</v>
      </c>
      <c r="J153" s="298" t="s">
        <v>1578</v>
      </c>
      <c r="K153" s="294"/>
    </row>
    <row r="154" spans="2:11" s="1" customFormat="1" ht="15" customHeight="1">
      <c r="B154" s="271"/>
      <c r="C154" s="298" t="s">
        <v>1532</v>
      </c>
      <c r="D154" s="248"/>
      <c r="E154" s="248"/>
      <c r="F154" s="299" t="s">
        <v>1533</v>
      </c>
      <c r="G154" s="248"/>
      <c r="H154" s="298" t="s">
        <v>1567</v>
      </c>
      <c r="I154" s="298" t="s">
        <v>1529</v>
      </c>
      <c r="J154" s="298">
        <v>50</v>
      </c>
      <c r="K154" s="294"/>
    </row>
    <row r="155" spans="2:11" s="1" customFormat="1" ht="15" customHeight="1">
      <c r="B155" s="271"/>
      <c r="C155" s="298" t="s">
        <v>1535</v>
      </c>
      <c r="D155" s="248"/>
      <c r="E155" s="248"/>
      <c r="F155" s="299" t="s">
        <v>1527</v>
      </c>
      <c r="G155" s="248"/>
      <c r="H155" s="298" t="s">
        <v>1567</v>
      </c>
      <c r="I155" s="298" t="s">
        <v>1537</v>
      </c>
      <c r="J155" s="298"/>
      <c r="K155" s="294"/>
    </row>
    <row r="156" spans="2:11" s="1" customFormat="1" ht="15" customHeight="1">
      <c r="B156" s="271"/>
      <c r="C156" s="298" t="s">
        <v>1546</v>
      </c>
      <c r="D156" s="248"/>
      <c r="E156" s="248"/>
      <c r="F156" s="299" t="s">
        <v>1533</v>
      </c>
      <c r="G156" s="248"/>
      <c r="H156" s="298" t="s">
        <v>1567</v>
      </c>
      <c r="I156" s="298" t="s">
        <v>1529</v>
      </c>
      <c r="J156" s="298">
        <v>50</v>
      </c>
      <c r="K156" s="294"/>
    </row>
    <row r="157" spans="2:11" s="1" customFormat="1" ht="15" customHeight="1">
      <c r="B157" s="271"/>
      <c r="C157" s="298" t="s">
        <v>1554</v>
      </c>
      <c r="D157" s="248"/>
      <c r="E157" s="248"/>
      <c r="F157" s="299" t="s">
        <v>1533</v>
      </c>
      <c r="G157" s="248"/>
      <c r="H157" s="298" t="s">
        <v>1567</v>
      </c>
      <c r="I157" s="298" t="s">
        <v>1529</v>
      </c>
      <c r="J157" s="298">
        <v>50</v>
      </c>
      <c r="K157" s="294"/>
    </row>
    <row r="158" spans="2:11" s="1" customFormat="1" ht="15" customHeight="1">
      <c r="B158" s="271"/>
      <c r="C158" s="298" t="s">
        <v>1552</v>
      </c>
      <c r="D158" s="248"/>
      <c r="E158" s="248"/>
      <c r="F158" s="299" t="s">
        <v>1533</v>
      </c>
      <c r="G158" s="248"/>
      <c r="H158" s="298" t="s">
        <v>1567</v>
      </c>
      <c r="I158" s="298" t="s">
        <v>1529</v>
      </c>
      <c r="J158" s="298">
        <v>50</v>
      </c>
      <c r="K158" s="294"/>
    </row>
    <row r="159" spans="2:11" s="1" customFormat="1" ht="15" customHeight="1">
      <c r="B159" s="271"/>
      <c r="C159" s="298" t="s">
        <v>151</v>
      </c>
      <c r="D159" s="248"/>
      <c r="E159" s="248"/>
      <c r="F159" s="299" t="s">
        <v>1527</v>
      </c>
      <c r="G159" s="248"/>
      <c r="H159" s="298" t="s">
        <v>1589</v>
      </c>
      <c r="I159" s="298" t="s">
        <v>1529</v>
      </c>
      <c r="J159" s="298" t="s">
        <v>1590</v>
      </c>
      <c r="K159" s="294"/>
    </row>
    <row r="160" spans="2:11" s="1" customFormat="1" ht="15" customHeight="1">
      <c r="B160" s="271"/>
      <c r="C160" s="298" t="s">
        <v>1591</v>
      </c>
      <c r="D160" s="248"/>
      <c r="E160" s="248"/>
      <c r="F160" s="299" t="s">
        <v>1527</v>
      </c>
      <c r="G160" s="248"/>
      <c r="H160" s="298" t="s">
        <v>1592</v>
      </c>
      <c r="I160" s="298" t="s">
        <v>1562</v>
      </c>
      <c r="J160" s="298"/>
      <c r="K160" s="294"/>
    </row>
    <row r="161" spans="2:11" s="1" customFormat="1" ht="15" customHeight="1">
      <c r="B161" s="300"/>
      <c r="C161" s="301"/>
      <c r="D161" s="301"/>
      <c r="E161" s="301"/>
      <c r="F161" s="301"/>
      <c r="G161" s="301"/>
      <c r="H161" s="301"/>
      <c r="I161" s="301"/>
      <c r="J161" s="301"/>
      <c r="K161" s="302"/>
    </row>
    <row r="162" spans="2:11" s="1" customFormat="1" ht="18.75" customHeight="1">
      <c r="B162" s="282"/>
      <c r="C162" s="292"/>
      <c r="D162" s="292"/>
      <c r="E162" s="292"/>
      <c r="F162" s="303"/>
      <c r="G162" s="292"/>
      <c r="H162" s="292"/>
      <c r="I162" s="292"/>
      <c r="J162" s="292"/>
      <c r="K162" s="282"/>
    </row>
    <row r="163" spans="2:11" s="1" customFormat="1" ht="18.75" customHeight="1">
      <c r="B163" s="282"/>
      <c r="C163" s="292"/>
      <c r="D163" s="292"/>
      <c r="E163" s="292"/>
      <c r="F163" s="303"/>
      <c r="G163" s="292"/>
      <c r="H163" s="292"/>
      <c r="I163" s="292"/>
      <c r="J163" s="292"/>
      <c r="K163" s="282"/>
    </row>
    <row r="164" spans="2:11" s="1" customFormat="1" ht="18.75" customHeight="1">
      <c r="B164" s="282"/>
      <c r="C164" s="292"/>
      <c r="D164" s="292"/>
      <c r="E164" s="292"/>
      <c r="F164" s="303"/>
      <c r="G164" s="292"/>
      <c r="H164" s="292"/>
      <c r="I164" s="292"/>
      <c r="J164" s="292"/>
      <c r="K164" s="282"/>
    </row>
    <row r="165" spans="2:11" s="1" customFormat="1" ht="18.75" customHeight="1">
      <c r="B165" s="282"/>
      <c r="C165" s="292"/>
      <c r="D165" s="292"/>
      <c r="E165" s="292"/>
      <c r="F165" s="303"/>
      <c r="G165" s="292"/>
      <c r="H165" s="292"/>
      <c r="I165" s="292"/>
      <c r="J165" s="292"/>
      <c r="K165" s="282"/>
    </row>
    <row r="166" spans="2:11" s="1" customFormat="1" ht="18.75" customHeight="1">
      <c r="B166" s="282"/>
      <c r="C166" s="292"/>
      <c r="D166" s="292"/>
      <c r="E166" s="292"/>
      <c r="F166" s="303"/>
      <c r="G166" s="292"/>
      <c r="H166" s="292"/>
      <c r="I166" s="292"/>
      <c r="J166" s="292"/>
      <c r="K166" s="282"/>
    </row>
    <row r="167" spans="2:11" s="1" customFormat="1" ht="18.75" customHeight="1">
      <c r="B167" s="282"/>
      <c r="C167" s="292"/>
      <c r="D167" s="292"/>
      <c r="E167" s="292"/>
      <c r="F167" s="303"/>
      <c r="G167" s="292"/>
      <c r="H167" s="292"/>
      <c r="I167" s="292"/>
      <c r="J167" s="292"/>
      <c r="K167" s="282"/>
    </row>
    <row r="168" spans="2:11" s="1" customFormat="1" ht="18.75" customHeight="1">
      <c r="B168" s="282"/>
      <c r="C168" s="292"/>
      <c r="D168" s="292"/>
      <c r="E168" s="292"/>
      <c r="F168" s="303"/>
      <c r="G168" s="292"/>
      <c r="H168" s="292"/>
      <c r="I168" s="292"/>
      <c r="J168" s="292"/>
      <c r="K168" s="282"/>
    </row>
    <row r="169" spans="2:11" s="1" customFormat="1" ht="18.75" customHeight="1">
      <c r="B169" s="255"/>
      <c r="C169" s="255"/>
      <c r="D169" s="255"/>
      <c r="E169" s="255"/>
      <c r="F169" s="255"/>
      <c r="G169" s="255"/>
      <c r="H169" s="255"/>
      <c r="I169" s="255"/>
      <c r="J169" s="255"/>
      <c r="K169" s="255"/>
    </row>
    <row r="170" spans="2:11" s="1" customFormat="1" ht="7.5" customHeight="1">
      <c r="B170" s="237"/>
      <c r="C170" s="238"/>
      <c r="D170" s="238"/>
      <c r="E170" s="238"/>
      <c r="F170" s="238"/>
      <c r="G170" s="238"/>
      <c r="H170" s="238"/>
      <c r="I170" s="238"/>
      <c r="J170" s="238"/>
      <c r="K170" s="239"/>
    </row>
    <row r="171" spans="2:11" s="1" customFormat="1" ht="45" customHeight="1">
      <c r="B171" s="240"/>
      <c r="C171" s="373" t="s">
        <v>1593</v>
      </c>
      <c r="D171" s="373"/>
      <c r="E171" s="373"/>
      <c r="F171" s="373"/>
      <c r="G171" s="373"/>
      <c r="H171" s="373"/>
      <c r="I171" s="373"/>
      <c r="J171" s="373"/>
      <c r="K171" s="241"/>
    </row>
    <row r="172" spans="2:11" s="1" customFormat="1" ht="17.25" customHeight="1">
      <c r="B172" s="240"/>
      <c r="C172" s="261" t="s">
        <v>1521</v>
      </c>
      <c r="D172" s="261"/>
      <c r="E172" s="261"/>
      <c r="F172" s="261" t="s">
        <v>1522</v>
      </c>
      <c r="G172" s="304"/>
      <c r="H172" s="305" t="s">
        <v>54</v>
      </c>
      <c r="I172" s="305" t="s">
        <v>57</v>
      </c>
      <c r="J172" s="261" t="s">
        <v>1523</v>
      </c>
      <c r="K172" s="241"/>
    </row>
    <row r="173" spans="2:11" s="1" customFormat="1" ht="17.25" customHeight="1">
      <c r="B173" s="242"/>
      <c r="C173" s="263" t="s">
        <v>1524</v>
      </c>
      <c r="D173" s="263"/>
      <c r="E173" s="263"/>
      <c r="F173" s="264" t="s">
        <v>1525</v>
      </c>
      <c r="G173" s="306"/>
      <c r="H173" s="307"/>
      <c r="I173" s="307"/>
      <c r="J173" s="263" t="s">
        <v>1526</v>
      </c>
      <c r="K173" s="243"/>
    </row>
    <row r="174" spans="2:11" s="1" customFormat="1" ht="5.25" customHeight="1">
      <c r="B174" s="271"/>
      <c r="C174" s="266"/>
      <c r="D174" s="266"/>
      <c r="E174" s="266"/>
      <c r="F174" s="266"/>
      <c r="G174" s="267"/>
      <c r="H174" s="266"/>
      <c r="I174" s="266"/>
      <c r="J174" s="266"/>
      <c r="K174" s="294"/>
    </row>
    <row r="175" spans="2:11" s="1" customFormat="1" ht="15" customHeight="1">
      <c r="B175" s="271"/>
      <c r="C175" s="248" t="s">
        <v>1530</v>
      </c>
      <c r="D175" s="248"/>
      <c r="E175" s="248"/>
      <c r="F175" s="269" t="s">
        <v>1527</v>
      </c>
      <c r="G175" s="248"/>
      <c r="H175" s="248" t="s">
        <v>1567</v>
      </c>
      <c r="I175" s="248" t="s">
        <v>1529</v>
      </c>
      <c r="J175" s="248">
        <v>120</v>
      </c>
      <c r="K175" s="294"/>
    </row>
    <row r="176" spans="2:11" s="1" customFormat="1" ht="15" customHeight="1">
      <c r="B176" s="271"/>
      <c r="C176" s="248" t="s">
        <v>1576</v>
      </c>
      <c r="D176" s="248"/>
      <c r="E176" s="248"/>
      <c r="F176" s="269" t="s">
        <v>1527</v>
      </c>
      <c r="G176" s="248"/>
      <c r="H176" s="248" t="s">
        <v>1577</v>
      </c>
      <c r="I176" s="248" t="s">
        <v>1529</v>
      </c>
      <c r="J176" s="248" t="s">
        <v>1578</v>
      </c>
      <c r="K176" s="294"/>
    </row>
    <row r="177" spans="2:11" s="1" customFormat="1" ht="15" customHeight="1">
      <c r="B177" s="271"/>
      <c r="C177" s="248" t="s">
        <v>85</v>
      </c>
      <c r="D177" s="248"/>
      <c r="E177" s="248"/>
      <c r="F177" s="269" t="s">
        <v>1527</v>
      </c>
      <c r="G177" s="248"/>
      <c r="H177" s="248" t="s">
        <v>1594</v>
      </c>
      <c r="I177" s="248" t="s">
        <v>1529</v>
      </c>
      <c r="J177" s="248" t="s">
        <v>1578</v>
      </c>
      <c r="K177" s="294"/>
    </row>
    <row r="178" spans="2:11" s="1" customFormat="1" ht="15" customHeight="1">
      <c r="B178" s="271"/>
      <c r="C178" s="248" t="s">
        <v>1532</v>
      </c>
      <c r="D178" s="248"/>
      <c r="E178" s="248"/>
      <c r="F178" s="269" t="s">
        <v>1533</v>
      </c>
      <c r="G178" s="248"/>
      <c r="H178" s="248" t="s">
        <v>1594</v>
      </c>
      <c r="I178" s="248" t="s">
        <v>1529</v>
      </c>
      <c r="J178" s="248">
        <v>50</v>
      </c>
      <c r="K178" s="294"/>
    </row>
    <row r="179" spans="2:11" s="1" customFormat="1" ht="15" customHeight="1">
      <c r="B179" s="271"/>
      <c r="C179" s="248" t="s">
        <v>1535</v>
      </c>
      <c r="D179" s="248"/>
      <c r="E179" s="248"/>
      <c r="F179" s="269" t="s">
        <v>1527</v>
      </c>
      <c r="G179" s="248"/>
      <c r="H179" s="248" t="s">
        <v>1594</v>
      </c>
      <c r="I179" s="248" t="s">
        <v>1537</v>
      </c>
      <c r="J179" s="248"/>
      <c r="K179" s="294"/>
    </row>
    <row r="180" spans="2:11" s="1" customFormat="1" ht="15" customHeight="1">
      <c r="B180" s="271"/>
      <c r="C180" s="248" t="s">
        <v>1546</v>
      </c>
      <c r="D180" s="248"/>
      <c r="E180" s="248"/>
      <c r="F180" s="269" t="s">
        <v>1533</v>
      </c>
      <c r="G180" s="248"/>
      <c r="H180" s="248" t="s">
        <v>1594</v>
      </c>
      <c r="I180" s="248" t="s">
        <v>1529</v>
      </c>
      <c r="J180" s="248">
        <v>50</v>
      </c>
      <c r="K180" s="294"/>
    </row>
    <row r="181" spans="2:11" s="1" customFormat="1" ht="15" customHeight="1">
      <c r="B181" s="271"/>
      <c r="C181" s="248" t="s">
        <v>1554</v>
      </c>
      <c r="D181" s="248"/>
      <c r="E181" s="248"/>
      <c r="F181" s="269" t="s">
        <v>1533</v>
      </c>
      <c r="G181" s="248"/>
      <c r="H181" s="248" t="s">
        <v>1594</v>
      </c>
      <c r="I181" s="248" t="s">
        <v>1529</v>
      </c>
      <c r="J181" s="248">
        <v>50</v>
      </c>
      <c r="K181" s="294"/>
    </row>
    <row r="182" spans="2:11" s="1" customFormat="1" ht="15" customHeight="1">
      <c r="B182" s="271"/>
      <c r="C182" s="248" t="s">
        <v>1552</v>
      </c>
      <c r="D182" s="248"/>
      <c r="E182" s="248"/>
      <c r="F182" s="269" t="s">
        <v>1533</v>
      </c>
      <c r="G182" s="248"/>
      <c r="H182" s="248" t="s">
        <v>1594</v>
      </c>
      <c r="I182" s="248" t="s">
        <v>1529</v>
      </c>
      <c r="J182" s="248">
        <v>50</v>
      </c>
      <c r="K182" s="294"/>
    </row>
    <row r="183" spans="2:11" s="1" customFormat="1" ht="15" customHeight="1">
      <c r="B183" s="271"/>
      <c r="C183" s="248" t="s">
        <v>163</v>
      </c>
      <c r="D183" s="248"/>
      <c r="E183" s="248"/>
      <c r="F183" s="269" t="s">
        <v>1527</v>
      </c>
      <c r="G183" s="248"/>
      <c r="H183" s="248" t="s">
        <v>1595</v>
      </c>
      <c r="I183" s="248" t="s">
        <v>1596</v>
      </c>
      <c r="J183" s="248"/>
      <c r="K183" s="294"/>
    </row>
    <row r="184" spans="2:11" s="1" customFormat="1" ht="15" customHeight="1">
      <c r="B184" s="271"/>
      <c r="C184" s="248" t="s">
        <v>57</v>
      </c>
      <c r="D184" s="248"/>
      <c r="E184" s="248"/>
      <c r="F184" s="269" t="s">
        <v>1527</v>
      </c>
      <c r="G184" s="248"/>
      <c r="H184" s="248" t="s">
        <v>1597</v>
      </c>
      <c r="I184" s="248" t="s">
        <v>1598</v>
      </c>
      <c r="J184" s="248">
        <v>1</v>
      </c>
      <c r="K184" s="294"/>
    </row>
    <row r="185" spans="2:11" s="1" customFormat="1" ht="15" customHeight="1">
      <c r="B185" s="271"/>
      <c r="C185" s="248" t="s">
        <v>53</v>
      </c>
      <c r="D185" s="248"/>
      <c r="E185" s="248"/>
      <c r="F185" s="269" t="s">
        <v>1527</v>
      </c>
      <c r="G185" s="248"/>
      <c r="H185" s="248" t="s">
        <v>1599</v>
      </c>
      <c r="I185" s="248" t="s">
        <v>1529</v>
      </c>
      <c r="J185" s="248">
        <v>20</v>
      </c>
      <c r="K185" s="294"/>
    </row>
    <row r="186" spans="2:11" s="1" customFormat="1" ht="15" customHeight="1">
      <c r="B186" s="271"/>
      <c r="C186" s="248" t="s">
        <v>54</v>
      </c>
      <c r="D186" s="248"/>
      <c r="E186" s="248"/>
      <c r="F186" s="269" t="s">
        <v>1527</v>
      </c>
      <c r="G186" s="248"/>
      <c r="H186" s="248" t="s">
        <v>1600</v>
      </c>
      <c r="I186" s="248" t="s">
        <v>1529</v>
      </c>
      <c r="J186" s="248">
        <v>255</v>
      </c>
      <c r="K186" s="294"/>
    </row>
    <row r="187" spans="2:11" s="1" customFormat="1" ht="15" customHeight="1">
      <c r="B187" s="271"/>
      <c r="C187" s="248" t="s">
        <v>164</v>
      </c>
      <c r="D187" s="248"/>
      <c r="E187" s="248"/>
      <c r="F187" s="269" t="s">
        <v>1527</v>
      </c>
      <c r="G187" s="248"/>
      <c r="H187" s="248" t="s">
        <v>1491</v>
      </c>
      <c r="I187" s="248" t="s">
        <v>1529</v>
      </c>
      <c r="J187" s="248">
        <v>10</v>
      </c>
      <c r="K187" s="294"/>
    </row>
    <row r="188" spans="2:11" s="1" customFormat="1" ht="15" customHeight="1">
      <c r="B188" s="271"/>
      <c r="C188" s="248" t="s">
        <v>165</v>
      </c>
      <c r="D188" s="248"/>
      <c r="E188" s="248"/>
      <c r="F188" s="269" t="s">
        <v>1527</v>
      </c>
      <c r="G188" s="248"/>
      <c r="H188" s="248" t="s">
        <v>1601</v>
      </c>
      <c r="I188" s="248" t="s">
        <v>1562</v>
      </c>
      <c r="J188" s="248"/>
      <c r="K188" s="294"/>
    </row>
    <row r="189" spans="2:11" s="1" customFormat="1" ht="15" customHeight="1">
      <c r="B189" s="271"/>
      <c r="C189" s="248" t="s">
        <v>1602</v>
      </c>
      <c r="D189" s="248"/>
      <c r="E189" s="248"/>
      <c r="F189" s="269" t="s">
        <v>1527</v>
      </c>
      <c r="G189" s="248"/>
      <c r="H189" s="248" t="s">
        <v>1603</v>
      </c>
      <c r="I189" s="248" t="s">
        <v>1562</v>
      </c>
      <c r="J189" s="248"/>
      <c r="K189" s="294"/>
    </row>
    <row r="190" spans="2:11" s="1" customFormat="1" ht="15" customHeight="1">
      <c r="B190" s="271"/>
      <c r="C190" s="248" t="s">
        <v>1591</v>
      </c>
      <c r="D190" s="248"/>
      <c r="E190" s="248"/>
      <c r="F190" s="269" t="s">
        <v>1527</v>
      </c>
      <c r="G190" s="248"/>
      <c r="H190" s="248" t="s">
        <v>1604</v>
      </c>
      <c r="I190" s="248" t="s">
        <v>1562</v>
      </c>
      <c r="J190" s="248"/>
      <c r="K190" s="294"/>
    </row>
    <row r="191" spans="2:11" s="1" customFormat="1" ht="15" customHeight="1">
      <c r="B191" s="271"/>
      <c r="C191" s="248" t="s">
        <v>167</v>
      </c>
      <c r="D191" s="248"/>
      <c r="E191" s="248"/>
      <c r="F191" s="269" t="s">
        <v>1533</v>
      </c>
      <c r="G191" s="248"/>
      <c r="H191" s="248" t="s">
        <v>1605</v>
      </c>
      <c r="I191" s="248" t="s">
        <v>1529</v>
      </c>
      <c r="J191" s="248">
        <v>50</v>
      </c>
      <c r="K191" s="294"/>
    </row>
    <row r="192" spans="2:11" s="1" customFormat="1" ht="15" customHeight="1">
      <c r="B192" s="271"/>
      <c r="C192" s="248" t="s">
        <v>1606</v>
      </c>
      <c r="D192" s="248"/>
      <c r="E192" s="248"/>
      <c r="F192" s="269" t="s">
        <v>1533</v>
      </c>
      <c r="G192" s="248"/>
      <c r="H192" s="248" t="s">
        <v>1607</v>
      </c>
      <c r="I192" s="248" t="s">
        <v>1608</v>
      </c>
      <c r="J192" s="248"/>
      <c r="K192" s="294"/>
    </row>
    <row r="193" spans="2:11" s="1" customFormat="1" ht="15" customHeight="1">
      <c r="B193" s="271"/>
      <c r="C193" s="248" t="s">
        <v>1609</v>
      </c>
      <c r="D193" s="248"/>
      <c r="E193" s="248"/>
      <c r="F193" s="269" t="s">
        <v>1533</v>
      </c>
      <c r="G193" s="248"/>
      <c r="H193" s="248" t="s">
        <v>1610</v>
      </c>
      <c r="I193" s="248" t="s">
        <v>1608</v>
      </c>
      <c r="J193" s="248"/>
      <c r="K193" s="294"/>
    </row>
    <row r="194" spans="2:11" s="1" customFormat="1" ht="15" customHeight="1">
      <c r="B194" s="271"/>
      <c r="C194" s="248" t="s">
        <v>1611</v>
      </c>
      <c r="D194" s="248"/>
      <c r="E194" s="248"/>
      <c r="F194" s="269" t="s">
        <v>1533</v>
      </c>
      <c r="G194" s="248"/>
      <c r="H194" s="248" t="s">
        <v>1612</v>
      </c>
      <c r="I194" s="248" t="s">
        <v>1608</v>
      </c>
      <c r="J194" s="248"/>
      <c r="K194" s="294"/>
    </row>
    <row r="195" spans="2:11" s="1" customFormat="1" ht="15" customHeight="1">
      <c r="B195" s="271"/>
      <c r="C195" s="308" t="s">
        <v>1613</v>
      </c>
      <c r="D195" s="248"/>
      <c r="E195" s="248"/>
      <c r="F195" s="269" t="s">
        <v>1533</v>
      </c>
      <c r="G195" s="248"/>
      <c r="H195" s="248" t="s">
        <v>1614</v>
      </c>
      <c r="I195" s="248" t="s">
        <v>1615</v>
      </c>
      <c r="J195" s="309" t="s">
        <v>1616</v>
      </c>
      <c r="K195" s="294"/>
    </row>
    <row r="196" spans="2:11" s="1" customFormat="1" ht="15" customHeight="1">
      <c r="B196" s="271"/>
      <c r="C196" s="308" t="s">
        <v>42</v>
      </c>
      <c r="D196" s="248"/>
      <c r="E196" s="248"/>
      <c r="F196" s="269" t="s">
        <v>1527</v>
      </c>
      <c r="G196" s="248"/>
      <c r="H196" s="245" t="s">
        <v>1617</v>
      </c>
      <c r="I196" s="248" t="s">
        <v>1618</v>
      </c>
      <c r="J196" s="248"/>
      <c r="K196" s="294"/>
    </row>
    <row r="197" spans="2:11" s="1" customFormat="1" ht="15" customHeight="1">
      <c r="B197" s="271"/>
      <c r="C197" s="308" t="s">
        <v>1619</v>
      </c>
      <c r="D197" s="248"/>
      <c r="E197" s="248"/>
      <c r="F197" s="269" t="s">
        <v>1527</v>
      </c>
      <c r="G197" s="248"/>
      <c r="H197" s="248" t="s">
        <v>1620</v>
      </c>
      <c r="I197" s="248" t="s">
        <v>1562</v>
      </c>
      <c r="J197" s="248"/>
      <c r="K197" s="294"/>
    </row>
    <row r="198" spans="2:11" s="1" customFormat="1" ht="15" customHeight="1">
      <c r="B198" s="271"/>
      <c r="C198" s="308" t="s">
        <v>1621</v>
      </c>
      <c r="D198" s="248"/>
      <c r="E198" s="248"/>
      <c r="F198" s="269" t="s">
        <v>1527</v>
      </c>
      <c r="G198" s="248"/>
      <c r="H198" s="248" t="s">
        <v>1622</v>
      </c>
      <c r="I198" s="248" t="s">
        <v>1562</v>
      </c>
      <c r="J198" s="248"/>
      <c r="K198" s="294"/>
    </row>
    <row r="199" spans="2:11" s="1" customFormat="1" ht="15" customHeight="1">
      <c r="B199" s="271"/>
      <c r="C199" s="308" t="s">
        <v>1623</v>
      </c>
      <c r="D199" s="248"/>
      <c r="E199" s="248"/>
      <c r="F199" s="269" t="s">
        <v>1533</v>
      </c>
      <c r="G199" s="248"/>
      <c r="H199" s="248" t="s">
        <v>1624</v>
      </c>
      <c r="I199" s="248" t="s">
        <v>1562</v>
      </c>
      <c r="J199" s="248"/>
      <c r="K199" s="294"/>
    </row>
    <row r="200" spans="2:11" s="1" customFormat="1" ht="15" customHeight="1">
      <c r="B200" s="300"/>
      <c r="C200" s="310"/>
      <c r="D200" s="301"/>
      <c r="E200" s="301"/>
      <c r="F200" s="301"/>
      <c r="G200" s="301"/>
      <c r="H200" s="301"/>
      <c r="I200" s="301"/>
      <c r="J200" s="301"/>
      <c r="K200" s="302"/>
    </row>
    <row r="201" spans="2:11" s="1" customFormat="1" ht="18.75" customHeight="1">
      <c r="B201" s="282"/>
      <c r="C201" s="292"/>
      <c r="D201" s="292"/>
      <c r="E201" s="292"/>
      <c r="F201" s="303"/>
      <c r="G201" s="292"/>
      <c r="H201" s="292"/>
      <c r="I201" s="292"/>
      <c r="J201" s="292"/>
      <c r="K201" s="282"/>
    </row>
    <row r="202" spans="2:11" s="1" customFormat="1" ht="18.75" customHeight="1">
      <c r="B202" s="255"/>
      <c r="C202" s="255"/>
      <c r="D202" s="255"/>
      <c r="E202" s="255"/>
      <c r="F202" s="255"/>
      <c r="G202" s="255"/>
      <c r="H202" s="255"/>
      <c r="I202" s="255"/>
      <c r="J202" s="255"/>
      <c r="K202" s="255"/>
    </row>
    <row r="203" spans="2:11" s="1" customFormat="1" ht="13.5">
      <c r="B203" s="237"/>
      <c r="C203" s="238"/>
      <c r="D203" s="238"/>
      <c r="E203" s="238"/>
      <c r="F203" s="238"/>
      <c r="G203" s="238"/>
      <c r="H203" s="238"/>
      <c r="I203" s="238"/>
      <c r="J203" s="238"/>
      <c r="K203" s="239"/>
    </row>
    <row r="204" spans="2:11" s="1" customFormat="1" ht="21" customHeight="1">
      <c r="B204" s="240"/>
      <c r="C204" s="373" t="s">
        <v>1625</v>
      </c>
      <c r="D204" s="373"/>
      <c r="E204" s="373"/>
      <c r="F204" s="373"/>
      <c r="G204" s="373"/>
      <c r="H204" s="373"/>
      <c r="I204" s="373"/>
      <c r="J204" s="373"/>
      <c r="K204" s="241"/>
    </row>
    <row r="205" spans="2:11" s="1" customFormat="1" ht="25.5" customHeight="1">
      <c r="B205" s="240"/>
      <c r="C205" s="311" t="s">
        <v>1626</v>
      </c>
      <c r="D205" s="311"/>
      <c r="E205" s="311"/>
      <c r="F205" s="311" t="s">
        <v>1627</v>
      </c>
      <c r="G205" s="312"/>
      <c r="H205" s="374" t="s">
        <v>1628</v>
      </c>
      <c r="I205" s="374"/>
      <c r="J205" s="374"/>
      <c r="K205" s="241"/>
    </row>
    <row r="206" spans="2:11" s="1" customFormat="1" ht="5.25" customHeight="1">
      <c r="B206" s="271"/>
      <c r="C206" s="266"/>
      <c r="D206" s="266"/>
      <c r="E206" s="266"/>
      <c r="F206" s="266"/>
      <c r="G206" s="292"/>
      <c r="H206" s="266"/>
      <c r="I206" s="266"/>
      <c r="J206" s="266"/>
      <c r="K206" s="294"/>
    </row>
    <row r="207" spans="2:11" s="1" customFormat="1" ht="15" customHeight="1">
      <c r="B207" s="271"/>
      <c r="C207" s="248" t="s">
        <v>1618</v>
      </c>
      <c r="D207" s="248"/>
      <c r="E207" s="248"/>
      <c r="F207" s="269" t="s">
        <v>43</v>
      </c>
      <c r="G207" s="248"/>
      <c r="H207" s="375" t="s">
        <v>1629</v>
      </c>
      <c r="I207" s="375"/>
      <c r="J207" s="375"/>
      <c r="K207" s="294"/>
    </row>
    <row r="208" spans="2:11" s="1" customFormat="1" ht="15" customHeight="1">
      <c r="B208" s="271"/>
      <c r="C208" s="248"/>
      <c r="D208" s="248"/>
      <c r="E208" s="248"/>
      <c r="F208" s="269" t="s">
        <v>44</v>
      </c>
      <c r="G208" s="248"/>
      <c r="H208" s="375" t="s">
        <v>1630</v>
      </c>
      <c r="I208" s="375"/>
      <c r="J208" s="375"/>
      <c r="K208" s="294"/>
    </row>
    <row r="209" spans="2:11" s="1" customFormat="1" ht="15" customHeight="1">
      <c r="B209" s="271"/>
      <c r="C209" s="248"/>
      <c r="D209" s="248"/>
      <c r="E209" s="248"/>
      <c r="F209" s="269" t="s">
        <v>47</v>
      </c>
      <c r="G209" s="248"/>
      <c r="H209" s="375" t="s">
        <v>1631</v>
      </c>
      <c r="I209" s="375"/>
      <c r="J209" s="375"/>
      <c r="K209" s="294"/>
    </row>
    <row r="210" spans="2:11" s="1" customFormat="1" ht="15" customHeight="1">
      <c r="B210" s="271"/>
      <c r="C210" s="248"/>
      <c r="D210" s="248"/>
      <c r="E210" s="248"/>
      <c r="F210" s="269" t="s">
        <v>45</v>
      </c>
      <c r="G210" s="248"/>
      <c r="H210" s="375" t="s">
        <v>1632</v>
      </c>
      <c r="I210" s="375"/>
      <c r="J210" s="375"/>
      <c r="K210" s="294"/>
    </row>
    <row r="211" spans="2:11" s="1" customFormat="1" ht="15" customHeight="1">
      <c r="B211" s="271"/>
      <c r="C211" s="248"/>
      <c r="D211" s="248"/>
      <c r="E211" s="248"/>
      <c r="F211" s="269" t="s">
        <v>46</v>
      </c>
      <c r="G211" s="248"/>
      <c r="H211" s="375" t="s">
        <v>1633</v>
      </c>
      <c r="I211" s="375"/>
      <c r="J211" s="375"/>
      <c r="K211" s="294"/>
    </row>
    <row r="212" spans="2:11" s="1" customFormat="1" ht="15" customHeight="1">
      <c r="B212" s="271"/>
      <c r="C212" s="248"/>
      <c r="D212" s="248"/>
      <c r="E212" s="248"/>
      <c r="F212" s="269"/>
      <c r="G212" s="248"/>
      <c r="H212" s="248"/>
      <c r="I212" s="248"/>
      <c r="J212" s="248"/>
      <c r="K212" s="294"/>
    </row>
    <row r="213" spans="2:11" s="1" customFormat="1" ht="15" customHeight="1">
      <c r="B213" s="271"/>
      <c r="C213" s="248" t="s">
        <v>1574</v>
      </c>
      <c r="D213" s="248"/>
      <c r="E213" s="248"/>
      <c r="F213" s="269" t="s">
        <v>78</v>
      </c>
      <c r="G213" s="248"/>
      <c r="H213" s="375" t="s">
        <v>1634</v>
      </c>
      <c r="I213" s="375"/>
      <c r="J213" s="375"/>
      <c r="K213" s="294"/>
    </row>
    <row r="214" spans="2:11" s="1" customFormat="1" ht="15" customHeight="1">
      <c r="B214" s="271"/>
      <c r="C214" s="248"/>
      <c r="D214" s="248"/>
      <c r="E214" s="248"/>
      <c r="F214" s="269" t="s">
        <v>1470</v>
      </c>
      <c r="G214" s="248"/>
      <c r="H214" s="375" t="s">
        <v>1471</v>
      </c>
      <c r="I214" s="375"/>
      <c r="J214" s="375"/>
      <c r="K214" s="294"/>
    </row>
    <row r="215" spans="2:11" s="1" customFormat="1" ht="15" customHeight="1">
      <c r="B215" s="271"/>
      <c r="C215" s="248"/>
      <c r="D215" s="248"/>
      <c r="E215" s="248"/>
      <c r="F215" s="269" t="s">
        <v>1468</v>
      </c>
      <c r="G215" s="248"/>
      <c r="H215" s="375" t="s">
        <v>1635</v>
      </c>
      <c r="I215" s="375"/>
      <c r="J215" s="375"/>
      <c r="K215" s="294"/>
    </row>
    <row r="216" spans="2:11" s="1" customFormat="1" ht="15" customHeight="1">
      <c r="B216" s="313"/>
      <c r="C216" s="248"/>
      <c r="D216" s="248"/>
      <c r="E216" s="248"/>
      <c r="F216" s="269" t="s">
        <v>1472</v>
      </c>
      <c r="G216" s="308"/>
      <c r="H216" s="376" t="s">
        <v>1473</v>
      </c>
      <c r="I216" s="376"/>
      <c r="J216" s="376"/>
      <c r="K216" s="314"/>
    </row>
    <row r="217" spans="2:11" s="1" customFormat="1" ht="15" customHeight="1">
      <c r="B217" s="313"/>
      <c r="C217" s="248"/>
      <c r="D217" s="248"/>
      <c r="E217" s="248"/>
      <c r="F217" s="269" t="s">
        <v>1474</v>
      </c>
      <c r="G217" s="308"/>
      <c r="H217" s="376" t="s">
        <v>1636</v>
      </c>
      <c r="I217" s="376"/>
      <c r="J217" s="376"/>
      <c r="K217" s="314"/>
    </row>
    <row r="218" spans="2:11" s="1" customFormat="1" ht="15" customHeight="1">
      <c r="B218" s="313"/>
      <c r="C218" s="248"/>
      <c r="D218" s="248"/>
      <c r="E218" s="248"/>
      <c r="F218" s="269"/>
      <c r="G218" s="308"/>
      <c r="H218" s="298"/>
      <c r="I218" s="298"/>
      <c r="J218" s="298"/>
      <c r="K218" s="314"/>
    </row>
    <row r="219" spans="2:11" s="1" customFormat="1" ht="15" customHeight="1">
      <c r="B219" s="313"/>
      <c r="C219" s="248" t="s">
        <v>1598</v>
      </c>
      <c r="D219" s="248"/>
      <c r="E219" s="248"/>
      <c r="F219" s="269">
        <v>1</v>
      </c>
      <c r="G219" s="308"/>
      <c r="H219" s="376" t="s">
        <v>1637</v>
      </c>
      <c r="I219" s="376"/>
      <c r="J219" s="376"/>
      <c r="K219" s="314"/>
    </row>
    <row r="220" spans="2:11" s="1" customFormat="1" ht="15" customHeight="1">
      <c r="B220" s="313"/>
      <c r="C220" s="248"/>
      <c r="D220" s="248"/>
      <c r="E220" s="248"/>
      <c r="F220" s="269">
        <v>2</v>
      </c>
      <c r="G220" s="308"/>
      <c r="H220" s="376" t="s">
        <v>1638</v>
      </c>
      <c r="I220" s="376"/>
      <c r="J220" s="376"/>
      <c r="K220" s="314"/>
    </row>
    <row r="221" spans="2:11" s="1" customFormat="1" ht="15" customHeight="1">
      <c r="B221" s="313"/>
      <c r="C221" s="248"/>
      <c r="D221" s="248"/>
      <c r="E221" s="248"/>
      <c r="F221" s="269">
        <v>3</v>
      </c>
      <c r="G221" s="308"/>
      <c r="H221" s="376" t="s">
        <v>1639</v>
      </c>
      <c r="I221" s="376"/>
      <c r="J221" s="376"/>
      <c r="K221" s="314"/>
    </row>
    <row r="222" spans="2:11" s="1" customFormat="1" ht="15" customHeight="1">
      <c r="B222" s="313"/>
      <c r="C222" s="248"/>
      <c r="D222" s="248"/>
      <c r="E222" s="248"/>
      <c r="F222" s="269">
        <v>4</v>
      </c>
      <c r="G222" s="308"/>
      <c r="H222" s="376" t="s">
        <v>1640</v>
      </c>
      <c r="I222" s="376"/>
      <c r="J222" s="376"/>
      <c r="K222" s="314"/>
    </row>
    <row r="223" spans="2:11" s="1" customFormat="1" ht="12.75" customHeight="1">
      <c r="B223" s="315"/>
      <c r="C223" s="316"/>
      <c r="D223" s="316"/>
      <c r="E223" s="316"/>
      <c r="F223" s="316"/>
      <c r="G223" s="316"/>
      <c r="H223" s="316"/>
      <c r="I223" s="316"/>
      <c r="J223" s="316"/>
      <c r="K223" s="31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89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144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2" t="str">
        <f>'Rekapitulace zakázky'!K6</f>
        <v>Oprava mostních objektů trati Rynoltice - Křižany</v>
      </c>
      <c r="F7" s="363"/>
      <c r="G7" s="363"/>
      <c r="H7" s="363"/>
      <c r="L7" s="20"/>
    </row>
    <row r="8" spans="1:46" s="1" customFormat="1" ht="12" customHeight="1">
      <c r="B8" s="20"/>
      <c r="D8" s="112" t="s">
        <v>145</v>
      </c>
      <c r="L8" s="20"/>
    </row>
    <row r="9" spans="1:46" s="2" customFormat="1" ht="16.5" customHeight="1">
      <c r="A9" s="34"/>
      <c r="B9" s="39"/>
      <c r="C9" s="34"/>
      <c r="D9" s="34"/>
      <c r="E9" s="362" t="s">
        <v>146</v>
      </c>
      <c r="F9" s="364"/>
      <c r="G9" s="364"/>
      <c r="H9" s="36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147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5" t="s">
        <v>148</v>
      </c>
      <c r="F11" s="364"/>
      <c r="G11" s="364"/>
      <c r="H11" s="36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149</v>
      </c>
      <c r="G14" s="34"/>
      <c r="H14" s="34"/>
      <c r="I14" s="112" t="s">
        <v>23</v>
      </c>
      <c r="J14" s="114" t="str">
        <f>'Rekapitulace zakázky'!AN8</f>
        <v>4. 8. 2020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30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31</v>
      </c>
      <c r="E19" s="34"/>
      <c r="F19" s="34"/>
      <c r="G19" s="34"/>
      <c r="H19" s="34"/>
      <c r="I19" s="112" t="s">
        <v>26</v>
      </c>
      <c r="J19" s="30" t="str">
        <f>'Rekapitulace zakázky'!AN13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6" t="str">
        <f>'Rekapitulace zakázky'!E14</f>
        <v>Vyplň údaj</v>
      </c>
      <c r="F20" s="367"/>
      <c r="G20" s="367"/>
      <c r="H20" s="367"/>
      <c r="I20" s="112" t="s">
        <v>29</v>
      </c>
      <c r="J20" s="30" t="str">
        <f>'Rekapitulace zakázky'!AN14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33</v>
      </c>
      <c r="E22" s="34"/>
      <c r="F22" s="34"/>
      <c r="G22" s="34"/>
      <c r="H22" s="34"/>
      <c r="I22" s="112" t="s">
        <v>26</v>
      </c>
      <c r="J22" s="103" t="str">
        <f>IF('Rekapitulace zakázky'!AN16="","",'Rekapitulace zakázky'!AN16)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zakázky'!E17="","",'Rekapitulace zakázky'!E17)</f>
        <v xml:space="preserve"> </v>
      </c>
      <c r="F23" s="34"/>
      <c r="G23" s="34"/>
      <c r="H23" s="34"/>
      <c r="I23" s="112" t="s">
        <v>29</v>
      </c>
      <c r="J23" s="103" t="str">
        <f>IF('Rekapitulace zakázky'!AN17="","",'Rekapitulace zakázky'!AN17)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35</v>
      </c>
      <c r="E25" s="34"/>
      <c r="F25" s="34"/>
      <c r="G25" s="34"/>
      <c r="H25" s="34"/>
      <c r="I25" s="112" t="s">
        <v>26</v>
      </c>
      <c r="J25" s="103" t="str">
        <f>IF('Rekapitulace zakázky'!AN19="","",'Rekapitulace zakázky'!AN19)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zakázky'!E20="","",'Rekapitulace zakázky'!E20)</f>
        <v xml:space="preserve"> </v>
      </c>
      <c r="F26" s="34"/>
      <c r="G26" s="34"/>
      <c r="H26" s="34"/>
      <c r="I26" s="112" t="s">
        <v>29</v>
      </c>
      <c r="J26" s="103" t="str">
        <f>IF('Rekapitulace zakázky'!AN20="","",'Rekapitulace zakázky'!AN20)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36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8" t="s">
        <v>19</v>
      </c>
      <c r="F29" s="368"/>
      <c r="G29" s="368"/>
      <c r="H29" s="36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38</v>
      </c>
      <c r="E32" s="34"/>
      <c r="F32" s="34"/>
      <c r="G32" s="34"/>
      <c r="H32" s="34"/>
      <c r="I32" s="34"/>
      <c r="J32" s="120">
        <f>ROUND(J93,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40</v>
      </c>
      <c r="G34" s="34"/>
      <c r="H34" s="34"/>
      <c r="I34" s="121" t="s">
        <v>39</v>
      </c>
      <c r="J34" s="121" t="s">
        <v>41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42</v>
      </c>
      <c r="E35" s="112" t="s">
        <v>43</v>
      </c>
      <c r="F35" s="123">
        <f>ROUND((SUM(BE93:BE388)),  2)</f>
        <v>0</v>
      </c>
      <c r="G35" s="34"/>
      <c r="H35" s="34"/>
      <c r="I35" s="124">
        <v>0.21</v>
      </c>
      <c r="J35" s="123">
        <f>ROUND(((SUM(BE93:BE388))*I35),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44</v>
      </c>
      <c r="F36" s="123">
        <f>ROUND((SUM(BF93:BF388)),  2)</f>
        <v>0</v>
      </c>
      <c r="G36" s="34"/>
      <c r="H36" s="34"/>
      <c r="I36" s="124">
        <v>0.15</v>
      </c>
      <c r="J36" s="123">
        <f>ROUND(((SUM(BF93:BF388))*I36),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ROUND((SUM(BG93:BG388)),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46</v>
      </c>
      <c r="F38" s="123">
        <f>ROUND((SUM(BH93:BH388)),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47</v>
      </c>
      <c r="F39" s="123">
        <f>ROUND((SUM(BI93:BI388)),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150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9" t="str">
        <f>E7</f>
        <v>Oprava mostních objektů trati Rynoltice - Křižany</v>
      </c>
      <c r="F50" s="370"/>
      <c r="G50" s="370"/>
      <c r="H50" s="37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9" t="s">
        <v>146</v>
      </c>
      <c r="F52" s="371"/>
      <c r="G52" s="371"/>
      <c r="H52" s="37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147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3" t="str">
        <f>E11</f>
        <v>2020/08/01.1/LIB - SO 01 -  M 121,365 stavební část</v>
      </c>
      <c r="F54" s="371"/>
      <c r="G54" s="371"/>
      <c r="H54" s="37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Jitrava</v>
      </c>
      <c r="G56" s="36"/>
      <c r="H56" s="36"/>
      <c r="I56" s="29" t="s">
        <v>23</v>
      </c>
      <c r="J56" s="59" t="str">
        <f>IF(J14="","",J14)</f>
        <v>4. 8. 2020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6"/>
      <c r="E58" s="36"/>
      <c r="F58" s="27" t="str">
        <f>E17</f>
        <v>Správa železnic, OŘ Hradec Králové</v>
      </c>
      <c r="G58" s="36"/>
      <c r="H58" s="36"/>
      <c r="I58" s="29" t="s">
        <v>33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29" t="s">
        <v>35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151</v>
      </c>
      <c r="D61" s="137"/>
      <c r="E61" s="137"/>
      <c r="F61" s="137"/>
      <c r="G61" s="137"/>
      <c r="H61" s="137"/>
      <c r="I61" s="137"/>
      <c r="J61" s="138" t="s">
        <v>152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70</v>
      </c>
      <c r="D63" s="36"/>
      <c r="E63" s="36"/>
      <c r="F63" s="36"/>
      <c r="G63" s="36"/>
      <c r="H63" s="36"/>
      <c r="I63" s="36"/>
      <c r="J63" s="77">
        <f>J93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153</v>
      </c>
    </row>
    <row r="64" spans="1:47" s="9" customFormat="1" ht="24.95" customHeight="1">
      <c r="B64" s="140"/>
      <c r="C64" s="141"/>
      <c r="D64" s="142" t="s">
        <v>154</v>
      </c>
      <c r="E64" s="143"/>
      <c r="F64" s="143"/>
      <c r="G64" s="143"/>
      <c r="H64" s="143"/>
      <c r="I64" s="143"/>
      <c r="J64" s="144">
        <f>J94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155</v>
      </c>
      <c r="E65" s="148"/>
      <c r="F65" s="148"/>
      <c r="G65" s="148"/>
      <c r="H65" s="148"/>
      <c r="I65" s="148"/>
      <c r="J65" s="149">
        <f>J95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156</v>
      </c>
      <c r="E66" s="148"/>
      <c r="F66" s="148"/>
      <c r="G66" s="148"/>
      <c r="H66" s="148"/>
      <c r="I66" s="148"/>
      <c r="J66" s="149">
        <f>J122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157</v>
      </c>
      <c r="E67" s="148"/>
      <c r="F67" s="148"/>
      <c r="G67" s="148"/>
      <c r="H67" s="148"/>
      <c r="I67" s="148"/>
      <c r="J67" s="149">
        <f>J160</f>
        <v>0</v>
      </c>
      <c r="K67" s="97"/>
      <c r="L67" s="150"/>
    </row>
    <row r="68" spans="1:31" s="10" customFormat="1" ht="19.899999999999999" customHeight="1">
      <c r="B68" s="146"/>
      <c r="C68" s="97"/>
      <c r="D68" s="147" t="s">
        <v>158</v>
      </c>
      <c r="E68" s="148"/>
      <c r="F68" s="148"/>
      <c r="G68" s="148"/>
      <c r="H68" s="148"/>
      <c r="I68" s="148"/>
      <c r="J68" s="149">
        <f>J198</f>
        <v>0</v>
      </c>
      <c r="K68" s="97"/>
      <c r="L68" s="150"/>
    </row>
    <row r="69" spans="1:31" s="10" customFormat="1" ht="19.899999999999999" customHeight="1">
      <c r="B69" s="146"/>
      <c r="C69" s="97"/>
      <c r="D69" s="147" t="s">
        <v>159</v>
      </c>
      <c r="E69" s="148"/>
      <c r="F69" s="148"/>
      <c r="G69" s="148"/>
      <c r="H69" s="148"/>
      <c r="I69" s="148"/>
      <c r="J69" s="149">
        <f>J242</f>
        <v>0</v>
      </c>
      <c r="K69" s="97"/>
      <c r="L69" s="150"/>
    </row>
    <row r="70" spans="1:31" s="10" customFormat="1" ht="19.899999999999999" customHeight="1">
      <c r="B70" s="146"/>
      <c r="C70" s="97"/>
      <c r="D70" s="147" t="s">
        <v>160</v>
      </c>
      <c r="E70" s="148"/>
      <c r="F70" s="148"/>
      <c r="G70" s="148"/>
      <c r="H70" s="148"/>
      <c r="I70" s="148"/>
      <c r="J70" s="149">
        <f>J251</f>
        <v>0</v>
      </c>
      <c r="K70" s="97"/>
      <c r="L70" s="150"/>
    </row>
    <row r="71" spans="1:31" s="10" customFormat="1" ht="14.85" customHeight="1">
      <c r="B71" s="146"/>
      <c r="C71" s="97"/>
      <c r="D71" s="147" t="s">
        <v>161</v>
      </c>
      <c r="E71" s="148"/>
      <c r="F71" s="148"/>
      <c r="G71" s="148"/>
      <c r="H71" s="148"/>
      <c r="I71" s="148"/>
      <c r="J71" s="149">
        <f>J369</f>
        <v>0</v>
      </c>
      <c r="K71" s="97"/>
      <c r="L71" s="150"/>
    </row>
    <row r="72" spans="1:31" s="2" customFormat="1" ht="21.7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7" spans="1:31" s="2" customFormat="1" ht="6.95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4.95" customHeight="1">
      <c r="A78" s="34"/>
      <c r="B78" s="35"/>
      <c r="C78" s="23" t="s">
        <v>162</v>
      </c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16</v>
      </c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6"/>
      <c r="D81" s="36"/>
      <c r="E81" s="369" t="str">
        <f>E7</f>
        <v>Oprava mostních objektů trati Rynoltice - Křižany</v>
      </c>
      <c r="F81" s="370"/>
      <c r="G81" s="370"/>
      <c r="H81" s="370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" customFormat="1" ht="12" customHeight="1">
      <c r="B82" s="21"/>
      <c r="C82" s="29" t="s">
        <v>145</v>
      </c>
      <c r="D82" s="22"/>
      <c r="E82" s="22"/>
      <c r="F82" s="22"/>
      <c r="G82" s="22"/>
      <c r="H82" s="22"/>
      <c r="I82" s="22"/>
      <c r="J82" s="22"/>
      <c r="K82" s="22"/>
      <c r="L82" s="20"/>
    </row>
    <row r="83" spans="1:65" s="2" customFormat="1" ht="16.5" customHeight="1">
      <c r="A83" s="34"/>
      <c r="B83" s="35"/>
      <c r="C83" s="36"/>
      <c r="D83" s="36"/>
      <c r="E83" s="369" t="s">
        <v>146</v>
      </c>
      <c r="F83" s="371"/>
      <c r="G83" s="371"/>
      <c r="H83" s="371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147</v>
      </c>
      <c r="D84" s="36"/>
      <c r="E84" s="36"/>
      <c r="F84" s="36"/>
      <c r="G84" s="36"/>
      <c r="H84" s="36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6.5" customHeight="1">
      <c r="A85" s="34"/>
      <c r="B85" s="35"/>
      <c r="C85" s="36"/>
      <c r="D85" s="36"/>
      <c r="E85" s="323" t="str">
        <f>E11</f>
        <v>2020/08/01.1/LIB - SO 01 -  M 121,365 stavební část</v>
      </c>
      <c r="F85" s="371"/>
      <c r="G85" s="371"/>
      <c r="H85" s="371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2" customHeight="1">
      <c r="A87" s="34"/>
      <c r="B87" s="35"/>
      <c r="C87" s="29" t="s">
        <v>21</v>
      </c>
      <c r="D87" s="36"/>
      <c r="E87" s="36"/>
      <c r="F87" s="27" t="str">
        <f>F14</f>
        <v>Jitrava</v>
      </c>
      <c r="G87" s="36"/>
      <c r="H87" s="36"/>
      <c r="I87" s="29" t="s">
        <v>23</v>
      </c>
      <c r="J87" s="59" t="str">
        <f>IF(J14="","",J14)</f>
        <v>4. 8. 2020</v>
      </c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5.2" customHeight="1">
      <c r="A89" s="34"/>
      <c r="B89" s="35"/>
      <c r="C89" s="29" t="s">
        <v>25</v>
      </c>
      <c r="D89" s="36"/>
      <c r="E89" s="36"/>
      <c r="F89" s="27" t="str">
        <f>E17</f>
        <v>Správa železnic, OŘ Hradec Králové</v>
      </c>
      <c r="G89" s="36"/>
      <c r="H89" s="36"/>
      <c r="I89" s="29" t="s">
        <v>33</v>
      </c>
      <c r="J89" s="32" t="str">
        <f>E23</f>
        <v xml:space="preserve"> </v>
      </c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2" customFormat="1" ht="15.2" customHeight="1">
      <c r="A90" s="34"/>
      <c r="B90" s="35"/>
      <c r="C90" s="29" t="s">
        <v>31</v>
      </c>
      <c r="D90" s="36"/>
      <c r="E90" s="36"/>
      <c r="F90" s="27" t="str">
        <f>IF(E20="","",E20)</f>
        <v>Vyplň údaj</v>
      </c>
      <c r="G90" s="36"/>
      <c r="H90" s="36"/>
      <c r="I90" s="29" t="s">
        <v>35</v>
      </c>
      <c r="J90" s="32" t="str">
        <f>E26</f>
        <v xml:space="preserve"> </v>
      </c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5" s="2" customFormat="1" ht="10.3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5" s="11" customFormat="1" ht="29.25" customHeight="1">
      <c r="A92" s="151"/>
      <c r="B92" s="152"/>
      <c r="C92" s="153" t="s">
        <v>163</v>
      </c>
      <c r="D92" s="154" t="s">
        <v>57</v>
      </c>
      <c r="E92" s="154" t="s">
        <v>53</v>
      </c>
      <c r="F92" s="154" t="s">
        <v>54</v>
      </c>
      <c r="G92" s="154" t="s">
        <v>164</v>
      </c>
      <c r="H92" s="154" t="s">
        <v>165</v>
      </c>
      <c r="I92" s="154" t="s">
        <v>166</v>
      </c>
      <c r="J92" s="154" t="s">
        <v>152</v>
      </c>
      <c r="K92" s="155" t="s">
        <v>167</v>
      </c>
      <c r="L92" s="156"/>
      <c r="M92" s="68" t="s">
        <v>19</v>
      </c>
      <c r="N92" s="69" t="s">
        <v>42</v>
      </c>
      <c r="O92" s="69" t="s">
        <v>168</v>
      </c>
      <c r="P92" s="69" t="s">
        <v>169</v>
      </c>
      <c r="Q92" s="69" t="s">
        <v>170</v>
      </c>
      <c r="R92" s="69" t="s">
        <v>171</v>
      </c>
      <c r="S92" s="69" t="s">
        <v>172</v>
      </c>
      <c r="T92" s="70" t="s">
        <v>173</v>
      </c>
      <c r="U92" s="151"/>
      <c r="V92" s="151"/>
      <c r="W92" s="151"/>
      <c r="X92" s="151"/>
      <c r="Y92" s="151"/>
      <c r="Z92" s="151"/>
      <c r="AA92" s="151"/>
      <c r="AB92" s="151"/>
      <c r="AC92" s="151"/>
      <c r="AD92" s="151"/>
      <c r="AE92" s="151"/>
    </row>
    <row r="93" spans="1:65" s="2" customFormat="1" ht="22.9" customHeight="1">
      <c r="A93" s="34"/>
      <c r="B93" s="35"/>
      <c r="C93" s="75" t="s">
        <v>174</v>
      </c>
      <c r="D93" s="36"/>
      <c r="E93" s="36"/>
      <c r="F93" s="36"/>
      <c r="G93" s="36"/>
      <c r="H93" s="36"/>
      <c r="I93" s="36"/>
      <c r="J93" s="157">
        <f>BK93</f>
        <v>0</v>
      </c>
      <c r="K93" s="36"/>
      <c r="L93" s="39"/>
      <c r="M93" s="71"/>
      <c r="N93" s="158"/>
      <c r="O93" s="72"/>
      <c r="P93" s="159">
        <f>P94</f>
        <v>0</v>
      </c>
      <c r="Q93" s="72"/>
      <c r="R93" s="159">
        <f>R94</f>
        <v>267.69869258104364</v>
      </c>
      <c r="S93" s="72"/>
      <c r="T93" s="160">
        <f>T94</f>
        <v>167.52137769999999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71</v>
      </c>
      <c r="AU93" s="17" t="s">
        <v>153</v>
      </c>
      <c r="BK93" s="161">
        <f>BK94</f>
        <v>0</v>
      </c>
    </row>
    <row r="94" spans="1:65" s="12" customFormat="1" ht="25.9" customHeight="1">
      <c r="B94" s="162"/>
      <c r="C94" s="163"/>
      <c r="D94" s="164" t="s">
        <v>71</v>
      </c>
      <c r="E94" s="165" t="s">
        <v>175</v>
      </c>
      <c r="F94" s="165" t="s">
        <v>176</v>
      </c>
      <c r="G94" s="163"/>
      <c r="H94" s="163"/>
      <c r="I94" s="166"/>
      <c r="J94" s="167">
        <f>BK94</f>
        <v>0</v>
      </c>
      <c r="K94" s="163"/>
      <c r="L94" s="168"/>
      <c r="M94" s="169"/>
      <c r="N94" s="170"/>
      <c r="O94" s="170"/>
      <c r="P94" s="171">
        <f>P95+P122+P160+P198+P242+P251</f>
        <v>0</v>
      </c>
      <c r="Q94" s="170"/>
      <c r="R94" s="171">
        <f>R95+R122+R160+R198+R242+R251</f>
        <v>267.69869258104364</v>
      </c>
      <c r="S94" s="170"/>
      <c r="T94" s="172">
        <f>T95+T122+T160+T198+T242+T251</f>
        <v>167.52137769999999</v>
      </c>
      <c r="AR94" s="173" t="s">
        <v>79</v>
      </c>
      <c r="AT94" s="174" t="s">
        <v>71</v>
      </c>
      <c r="AU94" s="174" t="s">
        <v>72</v>
      </c>
      <c r="AY94" s="173" t="s">
        <v>177</v>
      </c>
      <c r="BK94" s="175">
        <f>BK95+BK122+BK160+BK198+BK242+BK251</f>
        <v>0</v>
      </c>
    </row>
    <row r="95" spans="1:65" s="12" customFormat="1" ht="22.9" customHeight="1">
      <c r="B95" s="162"/>
      <c r="C95" s="163"/>
      <c r="D95" s="164" t="s">
        <v>71</v>
      </c>
      <c r="E95" s="176" t="s">
        <v>79</v>
      </c>
      <c r="F95" s="176" t="s">
        <v>178</v>
      </c>
      <c r="G95" s="163"/>
      <c r="H95" s="163"/>
      <c r="I95" s="166"/>
      <c r="J95" s="177">
        <f>BK95</f>
        <v>0</v>
      </c>
      <c r="K95" s="163"/>
      <c r="L95" s="168"/>
      <c r="M95" s="169"/>
      <c r="N95" s="170"/>
      <c r="O95" s="170"/>
      <c r="P95" s="171">
        <f>SUM(P96:P121)</f>
        <v>0</v>
      </c>
      <c r="Q95" s="170"/>
      <c r="R95" s="171">
        <f>SUM(R96:R121)</f>
        <v>1.8000000000000002E-2</v>
      </c>
      <c r="S95" s="170"/>
      <c r="T95" s="172">
        <f>SUM(T96:T121)</f>
        <v>0</v>
      </c>
      <c r="AR95" s="173" t="s">
        <v>79</v>
      </c>
      <c r="AT95" s="174" t="s">
        <v>71</v>
      </c>
      <c r="AU95" s="174" t="s">
        <v>79</v>
      </c>
      <c r="AY95" s="173" t="s">
        <v>177</v>
      </c>
      <c r="BK95" s="175">
        <f>SUM(BK96:BK121)</f>
        <v>0</v>
      </c>
    </row>
    <row r="96" spans="1:65" s="2" customFormat="1" ht="24.2" customHeight="1">
      <c r="A96" s="34"/>
      <c r="B96" s="35"/>
      <c r="C96" s="178" t="s">
        <v>79</v>
      </c>
      <c r="D96" s="178" t="s">
        <v>179</v>
      </c>
      <c r="E96" s="179" t="s">
        <v>180</v>
      </c>
      <c r="F96" s="180" t="s">
        <v>181</v>
      </c>
      <c r="G96" s="181" t="s">
        <v>182</v>
      </c>
      <c r="H96" s="182">
        <v>40</v>
      </c>
      <c r="I96" s="183"/>
      <c r="J96" s="184">
        <f>ROUND(I96*H96,2)</f>
        <v>0</v>
      </c>
      <c r="K96" s="180" t="s">
        <v>183</v>
      </c>
      <c r="L96" s="39"/>
      <c r="M96" s="185" t="s">
        <v>19</v>
      </c>
      <c r="N96" s="186" t="s">
        <v>43</v>
      </c>
      <c r="O96" s="64"/>
      <c r="P96" s="187">
        <f>O96*H96</f>
        <v>0</v>
      </c>
      <c r="Q96" s="187">
        <v>0</v>
      </c>
      <c r="R96" s="187">
        <f>Q96*H96</f>
        <v>0</v>
      </c>
      <c r="S96" s="187">
        <v>0</v>
      </c>
      <c r="T96" s="18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9" t="s">
        <v>184</v>
      </c>
      <c r="AT96" s="189" t="s">
        <v>179</v>
      </c>
      <c r="AU96" s="189" t="s">
        <v>81</v>
      </c>
      <c r="AY96" s="17" t="s">
        <v>177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17" t="s">
        <v>79</v>
      </c>
      <c r="BK96" s="190">
        <f>ROUND(I96*H96,2)</f>
        <v>0</v>
      </c>
      <c r="BL96" s="17" t="s">
        <v>184</v>
      </c>
      <c r="BM96" s="189" t="s">
        <v>185</v>
      </c>
    </row>
    <row r="97" spans="1:65" s="2" customFormat="1" ht="29.25">
      <c r="A97" s="34"/>
      <c r="B97" s="35"/>
      <c r="C97" s="36"/>
      <c r="D97" s="191" t="s">
        <v>186</v>
      </c>
      <c r="E97" s="36"/>
      <c r="F97" s="192" t="s">
        <v>187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186</v>
      </c>
      <c r="AU97" s="17" t="s">
        <v>81</v>
      </c>
    </row>
    <row r="98" spans="1:65" s="2" customFormat="1" ht="126.75">
      <c r="A98" s="34"/>
      <c r="B98" s="35"/>
      <c r="C98" s="36"/>
      <c r="D98" s="191" t="s">
        <v>188</v>
      </c>
      <c r="E98" s="36"/>
      <c r="F98" s="196" t="s">
        <v>189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188</v>
      </c>
      <c r="AU98" s="17" t="s">
        <v>81</v>
      </c>
    </row>
    <row r="99" spans="1:65" s="2" customFormat="1" ht="24.2" customHeight="1">
      <c r="A99" s="34"/>
      <c r="B99" s="35"/>
      <c r="C99" s="178" t="s">
        <v>81</v>
      </c>
      <c r="D99" s="178" t="s">
        <v>179</v>
      </c>
      <c r="E99" s="179" t="s">
        <v>190</v>
      </c>
      <c r="F99" s="180" t="s">
        <v>191</v>
      </c>
      <c r="G99" s="181" t="s">
        <v>182</v>
      </c>
      <c r="H99" s="182">
        <v>160</v>
      </c>
      <c r="I99" s="183"/>
      <c r="J99" s="184">
        <f>ROUND(I99*H99,2)</f>
        <v>0</v>
      </c>
      <c r="K99" s="180" t="s">
        <v>183</v>
      </c>
      <c r="L99" s="39"/>
      <c r="M99" s="185" t="s">
        <v>19</v>
      </c>
      <c r="N99" s="186" t="s">
        <v>43</v>
      </c>
      <c r="O99" s="64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184</v>
      </c>
      <c r="AT99" s="189" t="s">
        <v>179</v>
      </c>
      <c r="AU99" s="189" t="s">
        <v>81</v>
      </c>
      <c r="AY99" s="17" t="s">
        <v>177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79</v>
      </c>
      <c r="BK99" s="190">
        <f>ROUND(I99*H99,2)</f>
        <v>0</v>
      </c>
      <c r="BL99" s="17" t="s">
        <v>184</v>
      </c>
      <c r="BM99" s="189" t="s">
        <v>192</v>
      </c>
    </row>
    <row r="100" spans="1:65" s="2" customFormat="1" ht="29.25">
      <c r="A100" s="34"/>
      <c r="B100" s="35"/>
      <c r="C100" s="36"/>
      <c r="D100" s="191" t="s">
        <v>186</v>
      </c>
      <c r="E100" s="36"/>
      <c r="F100" s="192" t="s">
        <v>193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186</v>
      </c>
      <c r="AU100" s="17" t="s">
        <v>81</v>
      </c>
    </row>
    <row r="101" spans="1:65" s="2" customFormat="1" ht="126.75">
      <c r="A101" s="34"/>
      <c r="B101" s="35"/>
      <c r="C101" s="36"/>
      <c r="D101" s="191" t="s">
        <v>188</v>
      </c>
      <c r="E101" s="36"/>
      <c r="F101" s="196" t="s">
        <v>189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188</v>
      </c>
      <c r="AU101" s="17" t="s">
        <v>81</v>
      </c>
    </row>
    <row r="102" spans="1:65" s="2" customFormat="1" ht="14.45" customHeight="1">
      <c r="A102" s="34"/>
      <c r="B102" s="35"/>
      <c r="C102" s="178" t="s">
        <v>194</v>
      </c>
      <c r="D102" s="178" t="s">
        <v>179</v>
      </c>
      <c r="E102" s="179" t="s">
        <v>195</v>
      </c>
      <c r="F102" s="180" t="s">
        <v>196</v>
      </c>
      <c r="G102" s="181" t="s">
        <v>182</v>
      </c>
      <c r="H102" s="182">
        <v>200</v>
      </c>
      <c r="I102" s="183"/>
      <c r="J102" s="184">
        <f>ROUND(I102*H102,2)</f>
        <v>0</v>
      </c>
      <c r="K102" s="180" t="s">
        <v>183</v>
      </c>
      <c r="L102" s="39"/>
      <c r="M102" s="185" t="s">
        <v>19</v>
      </c>
      <c r="N102" s="186" t="s">
        <v>43</v>
      </c>
      <c r="O102" s="64"/>
      <c r="P102" s="187">
        <f>O102*H102</f>
        <v>0</v>
      </c>
      <c r="Q102" s="187">
        <v>9.0000000000000006E-5</v>
      </c>
      <c r="R102" s="187">
        <f>Q102*H102</f>
        <v>1.8000000000000002E-2</v>
      </c>
      <c r="S102" s="187">
        <v>0</v>
      </c>
      <c r="T102" s="18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184</v>
      </c>
      <c r="AT102" s="189" t="s">
        <v>179</v>
      </c>
      <c r="AU102" s="189" t="s">
        <v>81</v>
      </c>
      <c r="AY102" s="17" t="s">
        <v>177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7" t="s">
        <v>79</v>
      </c>
      <c r="BK102" s="190">
        <f>ROUND(I102*H102,2)</f>
        <v>0</v>
      </c>
      <c r="BL102" s="17" t="s">
        <v>184</v>
      </c>
      <c r="BM102" s="189" t="s">
        <v>197</v>
      </c>
    </row>
    <row r="103" spans="1:65" s="2" customFormat="1" ht="19.5">
      <c r="A103" s="34"/>
      <c r="B103" s="35"/>
      <c r="C103" s="36"/>
      <c r="D103" s="191" t="s">
        <v>186</v>
      </c>
      <c r="E103" s="36"/>
      <c r="F103" s="192" t="s">
        <v>198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186</v>
      </c>
      <c r="AU103" s="17" t="s">
        <v>81</v>
      </c>
    </row>
    <row r="104" spans="1:65" s="2" customFormat="1" ht="24.2" customHeight="1">
      <c r="A104" s="34"/>
      <c r="B104" s="35"/>
      <c r="C104" s="178" t="s">
        <v>184</v>
      </c>
      <c r="D104" s="178" t="s">
        <v>179</v>
      </c>
      <c r="E104" s="179" t="s">
        <v>199</v>
      </c>
      <c r="F104" s="180" t="s">
        <v>200</v>
      </c>
      <c r="G104" s="181" t="s">
        <v>201</v>
      </c>
      <c r="H104" s="182">
        <v>18</v>
      </c>
      <c r="I104" s="183"/>
      <c r="J104" s="184">
        <f>ROUND(I104*H104,2)</f>
        <v>0</v>
      </c>
      <c r="K104" s="180" t="s">
        <v>183</v>
      </c>
      <c r="L104" s="39"/>
      <c r="M104" s="185" t="s">
        <v>19</v>
      </c>
      <c r="N104" s="186" t="s">
        <v>43</v>
      </c>
      <c r="O104" s="64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9" t="s">
        <v>184</v>
      </c>
      <c r="AT104" s="189" t="s">
        <v>179</v>
      </c>
      <c r="AU104" s="189" t="s">
        <v>81</v>
      </c>
      <c r="AY104" s="17" t="s">
        <v>177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7" t="s">
        <v>79</v>
      </c>
      <c r="BK104" s="190">
        <f>ROUND(I104*H104,2)</f>
        <v>0</v>
      </c>
      <c r="BL104" s="17" t="s">
        <v>184</v>
      </c>
      <c r="BM104" s="189" t="s">
        <v>202</v>
      </c>
    </row>
    <row r="105" spans="1:65" s="2" customFormat="1" ht="19.5">
      <c r="A105" s="34"/>
      <c r="B105" s="35"/>
      <c r="C105" s="36"/>
      <c r="D105" s="191" t="s">
        <v>186</v>
      </c>
      <c r="E105" s="36"/>
      <c r="F105" s="192" t="s">
        <v>203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186</v>
      </c>
      <c r="AU105" s="17" t="s">
        <v>81</v>
      </c>
    </row>
    <row r="106" spans="1:65" s="2" customFormat="1" ht="243.75">
      <c r="A106" s="34"/>
      <c r="B106" s="35"/>
      <c r="C106" s="36"/>
      <c r="D106" s="191" t="s">
        <v>188</v>
      </c>
      <c r="E106" s="36"/>
      <c r="F106" s="196" t="s">
        <v>204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188</v>
      </c>
      <c r="AU106" s="17" t="s">
        <v>81</v>
      </c>
    </row>
    <row r="107" spans="1:65" s="2" customFormat="1" ht="29.25">
      <c r="A107" s="34"/>
      <c r="B107" s="35"/>
      <c r="C107" s="36"/>
      <c r="D107" s="191" t="s">
        <v>205</v>
      </c>
      <c r="E107" s="36"/>
      <c r="F107" s="196" t="s">
        <v>206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205</v>
      </c>
      <c r="AU107" s="17" t="s">
        <v>81</v>
      </c>
    </row>
    <row r="108" spans="1:65" s="2" customFormat="1" ht="24.2" customHeight="1">
      <c r="A108" s="34"/>
      <c r="B108" s="35"/>
      <c r="C108" s="178" t="s">
        <v>207</v>
      </c>
      <c r="D108" s="178" t="s">
        <v>179</v>
      </c>
      <c r="E108" s="179" t="s">
        <v>208</v>
      </c>
      <c r="F108" s="180" t="s">
        <v>209</v>
      </c>
      <c r="G108" s="181" t="s">
        <v>210</v>
      </c>
      <c r="H108" s="182">
        <v>7.7</v>
      </c>
      <c r="I108" s="183"/>
      <c r="J108" s="184">
        <f>ROUND(I108*H108,2)</f>
        <v>0</v>
      </c>
      <c r="K108" s="180" t="s">
        <v>183</v>
      </c>
      <c r="L108" s="39"/>
      <c r="M108" s="185" t="s">
        <v>19</v>
      </c>
      <c r="N108" s="186" t="s">
        <v>43</v>
      </c>
      <c r="O108" s="64"/>
      <c r="P108" s="187">
        <f>O108*H108</f>
        <v>0</v>
      </c>
      <c r="Q108" s="187">
        <v>0</v>
      </c>
      <c r="R108" s="187">
        <f>Q108*H108</f>
        <v>0</v>
      </c>
      <c r="S108" s="187">
        <v>0</v>
      </c>
      <c r="T108" s="18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184</v>
      </c>
      <c r="AT108" s="189" t="s">
        <v>179</v>
      </c>
      <c r="AU108" s="189" t="s">
        <v>81</v>
      </c>
      <c r="AY108" s="17" t="s">
        <v>177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7" t="s">
        <v>79</v>
      </c>
      <c r="BK108" s="190">
        <f>ROUND(I108*H108,2)</f>
        <v>0</v>
      </c>
      <c r="BL108" s="17" t="s">
        <v>184</v>
      </c>
      <c r="BM108" s="189" t="s">
        <v>211</v>
      </c>
    </row>
    <row r="109" spans="1:65" s="2" customFormat="1" ht="29.25">
      <c r="A109" s="34"/>
      <c r="B109" s="35"/>
      <c r="C109" s="36"/>
      <c r="D109" s="191" t="s">
        <v>186</v>
      </c>
      <c r="E109" s="36"/>
      <c r="F109" s="192" t="s">
        <v>212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186</v>
      </c>
      <c r="AU109" s="17" t="s">
        <v>81</v>
      </c>
    </row>
    <row r="110" spans="1:65" s="2" customFormat="1" ht="48.75">
      <c r="A110" s="34"/>
      <c r="B110" s="35"/>
      <c r="C110" s="36"/>
      <c r="D110" s="191" t="s">
        <v>188</v>
      </c>
      <c r="E110" s="36"/>
      <c r="F110" s="196" t="s">
        <v>213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188</v>
      </c>
      <c r="AU110" s="17" t="s">
        <v>81</v>
      </c>
    </row>
    <row r="111" spans="1:65" s="13" customFormat="1" ht="11.25">
      <c r="B111" s="197"/>
      <c r="C111" s="198"/>
      <c r="D111" s="191" t="s">
        <v>214</v>
      </c>
      <c r="E111" s="199" t="s">
        <v>19</v>
      </c>
      <c r="F111" s="200" t="s">
        <v>215</v>
      </c>
      <c r="G111" s="198"/>
      <c r="H111" s="201">
        <v>6.5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214</v>
      </c>
      <c r="AU111" s="207" t="s">
        <v>81</v>
      </c>
      <c r="AV111" s="13" t="s">
        <v>81</v>
      </c>
      <c r="AW111" s="13" t="s">
        <v>34</v>
      </c>
      <c r="AX111" s="13" t="s">
        <v>72</v>
      </c>
      <c r="AY111" s="207" t="s">
        <v>177</v>
      </c>
    </row>
    <row r="112" spans="1:65" s="13" customFormat="1" ht="11.25">
      <c r="B112" s="197"/>
      <c r="C112" s="198"/>
      <c r="D112" s="191" t="s">
        <v>214</v>
      </c>
      <c r="E112" s="199" t="s">
        <v>19</v>
      </c>
      <c r="F112" s="200" t="s">
        <v>216</v>
      </c>
      <c r="G112" s="198"/>
      <c r="H112" s="201">
        <v>1.2</v>
      </c>
      <c r="I112" s="202"/>
      <c r="J112" s="198"/>
      <c r="K112" s="198"/>
      <c r="L112" s="203"/>
      <c r="M112" s="204"/>
      <c r="N112" s="205"/>
      <c r="O112" s="205"/>
      <c r="P112" s="205"/>
      <c r="Q112" s="205"/>
      <c r="R112" s="205"/>
      <c r="S112" s="205"/>
      <c r="T112" s="206"/>
      <c r="AT112" s="207" t="s">
        <v>214</v>
      </c>
      <c r="AU112" s="207" t="s">
        <v>81</v>
      </c>
      <c r="AV112" s="13" t="s">
        <v>81</v>
      </c>
      <c r="AW112" s="13" t="s">
        <v>34</v>
      </c>
      <c r="AX112" s="13" t="s">
        <v>72</v>
      </c>
      <c r="AY112" s="207" t="s">
        <v>177</v>
      </c>
    </row>
    <row r="113" spans="1:65" s="14" customFormat="1" ht="11.25">
      <c r="B113" s="208"/>
      <c r="C113" s="209"/>
      <c r="D113" s="191" t="s">
        <v>214</v>
      </c>
      <c r="E113" s="210" t="s">
        <v>19</v>
      </c>
      <c r="F113" s="211" t="s">
        <v>217</v>
      </c>
      <c r="G113" s="209"/>
      <c r="H113" s="212">
        <v>7.7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214</v>
      </c>
      <c r="AU113" s="218" t="s">
        <v>81</v>
      </c>
      <c r="AV113" s="14" t="s">
        <v>184</v>
      </c>
      <c r="AW113" s="14" t="s">
        <v>34</v>
      </c>
      <c r="AX113" s="14" t="s">
        <v>79</v>
      </c>
      <c r="AY113" s="218" t="s">
        <v>177</v>
      </c>
    </row>
    <row r="114" spans="1:65" s="2" customFormat="1" ht="24.2" customHeight="1">
      <c r="A114" s="34"/>
      <c r="B114" s="35"/>
      <c r="C114" s="178" t="s">
        <v>218</v>
      </c>
      <c r="D114" s="178" t="s">
        <v>179</v>
      </c>
      <c r="E114" s="179" t="s">
        <v>219</v>
      </c>
      <c r="F114" s="180" t="s">
        <v>220</v>
      </c>
      <c r="G114" s="181" t="s">
        <v>210</v>
      </c>
      <c r="H114" s="182">
        <v>12.2</v>
      </c>
      <c r="I114" s="183"/>
      <c r="J114" s="184">
        <f>ROUND(I114*H114,2)</f>
        <v>0</v>
      </c>
      <c r="K114" s="180" t="s">
        <v>183</v>
      </c>
      <c r="L114" s="39"/>
      <c r="M114" s="185" t="s">
        <v>19</v>
      </c>
      <c r="N114" s="186" t="s">
        <v>43</v>
      </c>
      <c r="O114" s="64"/>
      <c r="P114" s="187">
        <f>O114*H114</f>
        <v>0</v>
      </c>
      <c r="Q114" s="187">
        <v>0</v>
      </c>
      <c r="R114" s="187">
        <f>Q114*H114</f>
        <v>0</v>
      </c>
      <c r="S114" s="187">
        <v>0</v>
      </c>
      <c r="T114" s="18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9" t="s">
        <v>184</v>
      </c>
      <c r="AT114" s="189" t="s">
        <v>179</v>
      </c>
      <c r="AU114" s="189" t="s">
        <v>81</v>
      </c>
      <c r="AY114" s="17" t="s">
        <v>177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7" t="s">
        <v>79</v>
      </c>
      <c r="BK114" s="190">
        <f>ROUND(I114*H114,2)</f>
        <v>0</v>
      </c>
      <c r="BL114" s="17" t="s">
        <v>184</v>
      </c>
      <c r="BM114" s="189" t="s">
        <v>221</v>
      </c>
    </row>
    <row r="115" spans="1:65" s="2" customFormat="1" ht="39">
      <c r="A115" s="34"/>
      <c r="B115" s="35"/>
      <c r="C115" s="36"/>
      <c r="D115" s="191" t="s">
        <v>186</v>
      </c>
      <c r="E115" s="36"/>
      <c r="F115" s="192" t="s">
        <v>222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186</v>
      </c>
      <c r="AU115" s="17" t="s">
        <v>81</v>
      </c>
    </row>
    <row r="116" spans="1:65" s="2" customFormat="1" ht="24.2" customHeight="1">
      <c r="A116" s="34"/>
      <c r="B116" s="35"/>
      <c r="C116" s="178" t="s">
        <v>223</v>
      </c>
      <c r="D116" s="178" t="s">
        <v>179</v>
      </c>
      <c r="E116" s="179" t="s">
        <v>224</v>
      </c>
      <c r="F116" s="180" t="s">
        <v>225</v>
      </c>
      <c r="G116" s="181" t="s">
        <v>182</v>
      </c>
      <c r="H116" s="182">
        <v>100</v>
      </c>
      <c r="I116" s="183"/>
      <c r="J116" s="184">
        <f>ROUND(I116*H116,2)</f>
        <v>0</v>
      </c>
      <c r="K116" s="180" t="s">
        <v>183</v>
      </c>
      <c r="L116" s="39"/>
      <c r="M116" s="185" t="s">
        <v>19</v>
      </c>
      <c r="N116" s="186" t="s">
        <v>43</v>
      </c>
      <c r="O116" s="64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9" t="s">
        <v>184</v>
      </c>
      <c r="AT116" s="189" t="s">
        <v>179</v>
      </c>
      <c r="AU116" s="189" t="s">
        <v>81</v>
      </c>
      <c r="AY116" s="17" t="s">
        <v>177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7" t="s">
        <v>79</v>
      </c>
      <c r="BK116" s="190">
        <f>ROUND(I116*H116,2)</f>
        <v>0</v>
      </c>
      <c r="BL116" s="17" t="s">
        <v>184</v>
      </c>
      <c r="BM116" s="189" t="s">
        <v>226</v>
      </c>
    </row>
    <row r="117" spans="1:65" s="2" customFormat="1" ht="19.5">
      <c r="A117" s="34"/>
      <c r="B117" s="35"/>
      <c r="C117" s="36"/>
      <c r="D117" s="191" t="s">
        <v>186</v>
      </c>
      <c r="E117" s="36"/>
      <c r="F117" s="192" t="s">
        <v>227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186</v>
      </c>
      <c r="AU117" s="17" t="s">
        <v>81</v>
      </c>
    </row>
    <row r="118" spans="1:65" s="2" customFormat="1" ht="19.5">
      <c r="A118" s="34"/>
      <c r="B118" s="35"/>
      <c r="C118" s="36"/>
      <c r="D118" s="191" t="s">
        <v>205</v>
      </c>
      <c r="E118" s="36"/>
      <c r="F118" s="196" t="s">
        <v>228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205</v>
      </c>
      <c r="AU118" s="17" t="s">
        <v>81</v>
      </c>
    </row>
    <row r="119" spans="1:65" s="2" customFormat="1" ht="14.45" customHeight="1">
      <c r="A119" s="34"/>
      <c r="B119" s="35"/>
      <c r="C119" s="178" t="s">
        <v>229</v>
      </c>
      <c r="D119" s="178" t="s">
        <v>179</v>
      </c>
      <c r="E119" s="179" t="s">
        <v>230</v>
      </c>
      <c r="F119" s="180" t="s">
        <v>231</v>
      </c>
      <c r="G119" s="181" t="s">
        <v>182</v>
      </c>
      <c r="H119" s="182">
        <v>50</v>
      </c>
      <c r="I119" s="183"/>
      <c r="J119" s="184">
        <f>ROUND(I119*H119,2)</f>
        <v>0</v>
      </c>
      <c r="K119" s="180" t="s">
        <v>183</v>
      </c>
      <c r="L119" s="39"/>
      <c r="M119" s="185" t="s">
        <v>19</v>
      </c>
      <c r="N119" s="186" t="s">
        <v>43</v>
      </c>
      <c r="O119" s="64"/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9" t="s">
        <v>184</v>
      </c>
      <c r="AT119" s="189" t="s">
        <v>179</v>
      </c>
      <c r="AU119" s="189" t="s">
        <v>81</v>
      </c>
      <c r="AY119" s="17" t="s">
        <v>177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7" t="s">
        <v>79</v>
      </c>
      <c r="BK119" s="190">
        <f>ROUND(I119*H119,2)</f>
        <v>0</v>
      </c>
      <c r="BL119" s="17" t="s">
        <v>184</v>
      </c>
      <c r="BM119" s="189" t="s">
        <v>232</v>
      </c>
    </row>
    <row r="120" spans="1:65" s="2" customFormat="1" ht="29.25">
      <c r="A120" s="34"/>
      <c r="B120" s="35"/>
      <c r="C120" s="36"/>
      <c r="D120" s="191" t="s">
        <v>186</v>
      </c>
      <c r="E120" s="36"/>
      <c r="F120" s="192" t="s">
        <v>233</v>
      </c>
      <c r="G120" s="36"/>
      <c r="H120" s="36"/>
      <c r="I120" s="193"/>
      <c r="J120" s="36"/>
      <c r="K120" s="36"/>
      <c r="L120" s="39"/>
      <c r="M120" s="194"/>
      <c r="N120" s="195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186</v>
      </c>
      <c r="AU120" s="17" t="s">
        <v>81</v>
      </c>
    </row>
    <row r="121" spans="1:65" s="2" customFormat="1" ht="68.25">
      <c r="A121" s="34"/>
      <c r="B121" s="35"/>
      <c r="C121" s="36"/>
      <c r="D121" s="191" t="s">
        <v>188</v>
      </c>
      <c r="E121" s="36"/>
      <c r="F121" s="196" t="s">
        <v>234</v>
      </c>
      <c r="G121" s="36"/>
      <c r="H121" s="36"/>
      <c r="I121" s="193"/>
      <c r="J121" s="36"/>
      <c r="K121" s="36"/>
      <c r="L121" s="39"/>
      <c r="M121" s="194"/>
      <c r="N121" s="195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188</v>
      </c>
      <c r="AU121" s="17" t="s">
        <v>81</v>
      </c>
    </row>
    <row r="122" spans="1:65" s="12" customFormat="1" ht="22.9" customHeight="1">
      <c r="B122" s="162"/>
      <c r="C122" s="163"/>
      <c r="D122" s="164" t="s">
        <v>71</v>
      </c>
      <c r="E122" s="176" t="s">
        <v>81</v>
      </c>
      <c r="F122" s="176" t="s">
        <v>235</v>
      </c>
      <c r="G122" s="163"/>
      <c r="H122" s="163"/>
      <c r="I122" s="166"/>
      <c r="J122" s="177">
        <f>BK122</f>
        <v>0</v>
      </c>
      <c r="K122" s="163"/>
      <c r="L122" s="168"/>
      <c r="M122" s="169"/>
      <c r="N122" s="170"/>
      <c r="O122" s="170"/>
      <c r="P122" s="171">
        <f>SUM(P123:P159)</f>
        <v>0</v>
      </c>
      <c r="Q122" s="170"/>
      <c r="R122" s="171">
        <f>SUM(R123:R159)</f>
        <v>14.507781462018899</v>
      </c>
      <c r="S122" s="170"/>
      <c r="T122" s="172">
        <f>SUM(T123:T159)</f>
        <v>0</v>
      </c>
      <c r="AR122" s="173" t="s">
        <v>79</v>
      </c>
      <c r="AT122" s="174" t="s">
        <v>71</v>
      </c>
      <c r="AU122" s="174" t="s">
        <v>79</v>
      </c>
      <c r="AY122" s="173" t="s">
        <v>177</v>
      </c>
      <c r="BK122" s="175">
        <f>SUM(BK123:BK159)</f>
        <v>0</v>
      </c>
    </row>
    <row r="123" spans="1:65" s="2" customFormat="1" ht="24.2" customHeight="1">
      <c r="A123" s="34"/>
      <c r="B123" s="35"/>
      <c r="C123" s="178" t="s">
        <v>236</v>
      </c>
      <c r="D123" s="178" t="s">
        <v>179</v>
      </c>
      <c r="E123" s="179" t="s">
        <v>237</v>
      </c>
      <c r="F123" s="180" t="s">
        <v>238</v>
      </c>
      <c r="G123" s="181" t="s">
        <v>210</v>
      </c>
      <c r="H123" s="182">
        <v>4.8</v>
      </c>
      <c r="I123" s="183"/>
      <c r="J123" s="184">
        <f>ROUND(I123*H123,2)</f>
        <v>0</v>
      </c>
      <c r="K123" s="180" t="s">
        <v>183</v>
      </c>
      <c r="L123" s="39"/>
      <c r="M123" s="185" t="s">
        <v>19</v>
      </c>
      <c r="N123" s="186" t="s">
        <v>43</v>
      </c>
      <c r="O123" s="64"/>
      <c r="P123" s="187">
        <f>O123*H123</f>
        <v>0</v>
      </c>
      <c r="Q123" s="187">
        <v>2.4532922039999998</v>
      </c>
      <c r="R123" s="187">
        <f>Q123*H123</f>
        <v>11.775802579199999</v>
      </c>
      <c r="S123" s="187">
        <v>0</v>
      </c>
      <c r="T123" s="18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9" t="s">
        <v>184</v>
      </c>
      <c r="AT123" s="189" t="s">
        <v>179</v>
      </c>
      <c r="AU123" s="189" t="s">
        <v>81</v>
      </c>
      <c r="AY123" s="17" t="s">
        <v>177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7" t="s">
        <v>79</v>
      </c>
      <c r="BK123" s="190">
        <f>ROUND(I123*H123,2)</f>
        <v>0</v>
      </c>
      <c r="BL123" s="17" t="s">
        <v>184</v>
      </c>
      <c r="BM123" s="189" t="s">
        <v>239</v>
      </c>
    </row>
    <row r="124" spans="1:65" s="2" customFormat="1" ht="19.5">
      <c r="A124" s="34"/>
      <c r="B124" s="35"/>
      <c r="C124" s="36"/>
      <c r="D124" s="191" t="s">
        <v>186</v>
      </c>
      <c r="E124" s="36"/>
      <c r="F124" s="192" t="s">
        <v>240</v>
      </c>
      <c r="G124" s="36"/>
      <c r="H124" s="36"/>
      <c r="I124" s="193"/>
      <c r="J124" s="36"/>
      <c r="K124" s="36"/>
      <c r="L124" s="39"/>
      <c r="M124" s="194"/>
      <c r="N124" s="195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186</v>
      </c>
      <c r="AU124" s="17" t="s">
        <v>81</v>
      </c>
    </row>
    <row r="125" spans="1:65" s="2" customFormat="1" ht="146.25">
      <c r="A125" s="34"/>
      <c r="B125" s="35"/>
      <c r="C125" s="36"/>
      <c r="D125" s="191" t="s">
        <v>188</v>
      </c>
      <c r="E125" s="36"/>
      <c r="F125" s="196" t="s">
        <v>241</v>
      </c>
      <c r="G125" s="36"/>
      <c r="H125" s="36"/>
      <c r="I125" s="193"/>
      <c r="J125" s="36"/>
      <c r="K125" s="36"/>
      <c r="L125" s="39"/>
      <c r="M125" s="194"/>
      <c r="N125" s="195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188</v>
      </c>
      <c r="AU125" s="17" t="s">
        <v>81</v>
      </c>
    </row>
    <row r="126" spans="1:65" s="2" customFormat="1" ht="19.5">
      <c r="A126" s="34"/>
      <c r="B126" s="35"/>
      <c r="C126" s="36"/>
      <c r="D126" s="191" t="s">
        <v>205</v>
      </c>
      <c r="E126" s="36"/>
      <c r="F126" s="196" t="s">
        <v>242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205</v>
      </c>
      <c r="AU126" s="17" t="s">
        <v>81</v>
      </c>
    </row>
    <row r="127" spans="1:65" s="13" customFormat="1" ht="11.25">
      <c r="B127" s="197"/>
      <c r="C127" s="198"/>
      <c r="D127" s="191" t="s">
        <v>214</v>
      </c>
      <c r="E127" s="199" t="s">
        <v>19</v>
      </c>
      <c r="F127" s="200" t="s">
        <v>243</v>
      </c>
      <c r="G127" s="198"/>
      <c r="H127" s="201">
        <v>4.8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214</v>
      </c>
      <c r="AU127" s="207" t="s">
        <v>81</v>
      </c>
      <c r="AV127" s="13" t="s">
        <v>81</v>
      </c>
      <c r="AW127" s="13" t="s">
        <v>34</v>
      </c>
      <c r="AX127" s="13" t="s">
        <v>72</v>
      </c>
      <c r="AY127" s="207" t="s">
        <v>177</v>
      </c>
    </row>
    <row r="128" spans="1:65" s="14" customFormat="1" ht="11.25">
      <c r="B128" s="208"/>
      <c r="C128" s="209"/>
      <c r="D128" s="191" t="s">
        <v>214</v>
      </c>
      <c r="E128" s="210" t="s">
        <v>19</v>
      </c>
      <c r="F128" s="211" t="s">
        <v>217</v>
      </c>
      <c r="G128" s="209"/>
      <c r="H128" s="212">
        <v>4.8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214</v>
      </c>
      <c r="AU128" s="218" t="s">
        <v>81</v>
      </c>
      <c r="AV128" s="14" t="s">
        <v>184</v>
      </c>
      <c r="AW128" s="14" t="s">
        <v>34</v>
      </c>
      <c r="AX128" s="14" t="s">
        <v>79</v>
      </c>
      <c r="AY128" s="218" t="s">
        <v>177</v>
      </c>
    </row>
    <row r="129" spans="1:65" s="2" customFormat="1" ht="14.45" customHeight="1">
      <c r="A129" s="34"/>
      <c r="B129" s="35"/>
      <c r="C129" s="178" t="s">
        <v>244</v>
      </c>
      <c r="D129" s="178" t="s">
        <v>179</v>
      </c>
      <c r="E129" s="179" t="s">
        <v>245</v>
      </c>
      <c r="F129" s="180" t="s">
        <v>246</v>
      </c>
      <c r="G129" s="181" t="s">
        <v>182</v>
      </c>
      <c r="H129" s="182">
        <v>25.6</v>
      </c>
      <c r="I129" s="183"/>
      <c r="J129" s="184">
        <f>ROUND(I129*H129,2)</f>
        <v>0</v>
      </c>
      <c r="K129" s="180" t="s">
        <v>183</v>
      </c>
      <c r="L129" s="39"/>
      <c r="M129" s="185" t="s">
        <v>19</v>
      </c>
      <c r="N129" s="186" t="s">
        <v>43</v>
      </c>
      <c r="O129" s="64"/>
      <c r="P129" s="187">
        <f>O129*H129</f>
        <v>0</v>
      </c>
      <c r="Q129" s="187">
        <v>4.5806800000000002E-3</v>
      </c>
      <c r="R129" s="187">
        <f>Q129*H129</f>
        <v>0.11726540800000002</v>
      </c>
      <c r="S129" s="187">
        <v>0</v>
      </c>
      <c r="T129" s="18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184</v>
      </c>
      <c r="AT129" s="189" t="s">
        <v>179</v>
      </c>
      <c r="AU129" s="189" t="s">
        <v>81</v>
      </c>
      <c r="AY129" s="17" t="s">
        <v>177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79</v>
      </c>
      <c r="BK129" s="190">
        <f>ROUND(I129*H129,2)</f>
        <v>0</v>
      </c>
      <c r="BL129" s="17" t="s">
        <v>184</v>
      </c>
      <c r="BM129" s="189" t="s">
        <v>247</v>
      </c>
    </row>
    <row r="130" spans="1:65" s="2" customFormat="1" ht="19.5">
      <c r="A130" s="34"/>
      <c r="B130" s="35"/>
      <c r="C130" s="36"/>
      <c r="D130" s="191" t="s">
        <v>186</v>
      </c>
      <c r="E130" s="36"/>
      <c r="F130" s="192" t="s">
        <v>248</v>
      </c>
      <c r="G130" s="36"/>
      <c r="H130" s="36"/>
      <c r="I130" s="193"/>
      <c r="J130" s="36"/>
      <c r="K130" s="36"/>
      <c r="L130" s="39"/>
      <c r="M130" s="194"/>
      <c r="N130" s="195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186</v>
      </c>
      <c r="AU130" s="17" t="s">
        <v>81</v>
      </c>
    </row>
    <row r="131" spans="1:65" s="14" customFormat="1" ht="11.25">
      <c r="B131" s="208"/>
      <c r="C131" s="209"/>
      <c r="D131" s="191" t="s">
        <v>214</v>
      </c>
      <c r="E131" s="210" t="s">
        <v>19</v>
      </c>
      <c r="F131" s="211" t="s">
        <v>217</v>
      </c>
      <c r="G131" s="209"/>
      <c r="H131" s="212">
        <v>25.6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214</v>
      </c>
      <c r="AU131" s="218" t="s">
        <v>81</v>
      </c>
      <c r="AV131" s="14" t="s">
        <v>184</v>
      </c>
      <c r="AW131" s="14" t="s">
        <v>34</v>
      </c>
      <c r="AX131" s="14" t="s">
        <v>72</v>
      </c>
      <c r="AY131" s="218" t="s">
        <v>177</v>
      </c>
    </row>
    <row r="132" spans="1:65" s="2" customFormat="1" ht="14.45" customHeight="1">
      <c r="A132" s="34"/>
      <c r="B132" s="35"/>
      <c r="C132" s="178" t="s">
        <v>249</v>
      </c>
      <c r="D132" s="178" t="s">
        <v>179</v>
      </c>
      <c r="E132" s="179" t="s">
        <v>250</v>
      </c>
      <c r="F132" s="180" t="s">
        <v>251</v>
      </c>
      <c r="G132" s="181" t="s">
        <v>182</v>
      </c>
      <c r="H132" s="182">
        <v>25.6</v>
      </c>
      <c r="I132" s="183"/>
      <c r="J132" s="184">
        <f>ROUND(I132*H132,2)</f>
        <v>0</v>
      </c>
      <c r="K132" s="180" t="s">
        <v>183</v>
      </c>
      <c r="L132" s="39"/>
      <c r="M132" s="185" t="s">
        <v>19</v>
      </c>
      <c r="N132" s="186" t="s">
        <v>43</v>
      </c>
      <c r="O132" s="64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9" t="s">
        <v>184</v>
      </c>
      <c r="AT132" s="189" t="s">
        <v>179</v>
      </c>
      <c r="AU132" s="189" t="s">
        <v>81</v>
      </c>
      <c r="AY132" s="17" t="s">
        <v>177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7" t="s">
        <v>79</v>
      </c>
      <c r="BK132" s="190">
        <f>ROUND(I132*H132,2)</f>
        <v>0</v>
      </c>
      <c r="BL132" s="17" t="s">
        <v>184</v>
      </c>
      <c r="BM132" s="189" t="s">
        <v>252</v>
      </c>
    </row>
    <row r="133" spans="1:65" s="2" customFormat="1" ht="19.5">
      <c r="A133" s="34"/>
      <c r="B133" s="35"/>
      <c r="C133" s="36"/>
      <c r="D133" s="191" t="s">
        <v>186</v>
      </c>
      <c r="E133" s="36"/>
      <c r="F133" s="192" t="s">
        <v>253</v>
      </c>
      <c r="G133" s="36"/>
      <c r="H133" s="36"/>
      <c r="I133" s="193"/>
      <c r="J133" s="36"/>
      <c r="K133" s="36"/>
      <c r="L133" s="39"/>
      <c r="M133" s="194"/>
      <c r="N133" s="195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186</v>
      </c>
      <c r="AU133" s="17" t="s">
        <v>81</v>
      </c>
    </row>
    <row r="134" spans="1:65" s="2" customFormat="1" ht="14.45" customHeight="1">
      <c r="A134" s="34"/>
      <c r="B134" s="35"/>
      <c r="C134" s="178" t="s">
        <v>254</v>
      </c>
      <c r="D134" s="178" t="s">
        <v>179</v>
      </c>
      <c r="E134" s="179" t="s">
        <v>255</v>
      </c>
      <c r="F134" s="180" t="s">
        <v>256</v>
      </c>
      <c r="G134" s="181" t="s">
        <v>257</v>
      </c>
      <c r="H134" s="182">
        <v>0.115</v>
      </c>
      <c r="I134" s="183"/>
      <c r="J134" s="184">
        <f>ROUND(I134*H134,2)</f>
        <v>0</v>
      </c>
      <c r="K134" s="180" t="s">
        <v>183</v>
      </c>
      <c r="L134" s="39"/>
      <c r="M134" s="185" t="s">
        <v>19</v>
      </c>
      <c r="N134" s="186" t="s">
        <v>43</v>
      </c>
      <c r="O134" s="64"/>
      <c r="P134" s="187">
        <f>O134*H134</f>
        <v>0</v>
      </c>
      <c r="Q134" s="187">
        <v>1.0627727796999999</v>
      </c>
      <c r="R134" s="187">
        <f>Q134*H134</f>
        <v>0.1222188696655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184</v>
      </c>
      <c r="AT134" s="189" t="s">
        <v>179</v>
      </c>
      <c r="AU134" s="189" t="s">
        <v>81</v>
      </c>
      <c r="AY134" s="17" t="s">
        <v>177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79</v>
      </c>
      <c r="BK134" s="190">
        <f>ROUND(I134*H134,2)</f>
        <v>0</v>
      </c>
      <c r="BL134" s="17" t="s">
        <v>184</v>
      </c>
      <c r="BM134" s="189" t="s">
        <v>258</v>
      </c>
    </row>
    <row r="135" spans="1:65" s="2" customFormat="1" ht="11.25">
      <c r="A135" s="34"/>
      <c r="B135" s="35"/>
      <c r="C135" s="36"/>
      <c r="D135" s="191" t="s">
        <v>186</v>
      </c>
      <c r="E135" s="36"/>
      <c r="F135" s="192" t="s">
        <v>259</v>
      </c>
      <c r="G135" s="36"/>
      <c r="H135" s="36"/>
      <c r="I135" s="193"/>
      <c r="J135" s="36"/>
      <c r="K135" s="36"/>
      <c r="L135" s="39"/>
      <c r="M135" s="194"/>
      <c r="N135" s="195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186</v>
      </c>
      <c r="AU135" s="17" t="s">
        <v>81</v>
      </c>
    </row>
    <row r="136" spans="1:65" s="2" customFormat="1" ht="39">
      <c r="A136" s="34"/>
      <c r="B136" s="35"/>
      <c r="C136" s="36"/>
      <c r="D136" s="191" t="s">
        <v>188</v>
      </c>
      <c r="E136" s="36"/>
      <c r="F136" s="196" t="s">
        <v>260</v>
      </c>
      <c r="G136" s="36"/>
      <c r="H136" s="36"/>
      <c r="I136" s="193"/>
      <c r="J136" s="36"/>
      <c r="K136" s="36"/>
      <c r="L136" s="39"/>
      <c r="M136" s="194"/>
      <c r="N136" s="195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188</v>
      </c>
      <c r="AU136" s="17" t="s">
        <v>81</v>
      </c>
    </row>
    <row r="137" spans="1:65" s="2" customFormat="1" ht="19.5">
      <c r="A137" s="34"/>
      <c r="B137" s="35"/>
      <c r="C137" s="36"/>
      <c r="D137" s="191" t="s">
        <v>205</v>
      </c>
      <c r="E137" s="36"/>
      <c r="F137" s="196" t="s">
        <v>261</v>
      </c>
      <c r="G137" s="36"/>
      <c r="H137" s="36"/>
      <c r="I137" s="193"/>
      <c r="J137" s="36"/>
      <c r="K137" s="36"/>
      <c r="L137" s="39"/>
      <c r="M137" s="194"/>
      <c r="N137" s="195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205</v>
      </c>
      <c r="AU137" s="17" t="s">
        <v>81</v>
      </c>
    </row>
    <row r="138" spans="1:65" s="13" customFormat="1" ht="11.25">
      <c r="B138" s="197"/>
      <c r="C138" s="198"/>
      <c r="D138" s="191" t="s">
        <v>214</v>
      </c>
      <c r="E138" s="199" t="s">
        <v>19</v>
      </c>
      <c r="F138" s="200" t="s">
        <v>262</v>
      </c>
      <c r="G138" s="198"/>
      <c r="H138" s="201">
        <v>0.115</v>
      </c>
      <c r="I138" s="202"/>
      <c r="J138" s="198"/>
      <c r="K138" s="198"/>
      <c r="L138" s="203"/>
      <c r="M138" s="204"/>
      <c r="N138" s="205"/>
      <c r="O138" s="205"/>
      <c r="P138" s="205"/>
      <c r="Q138" s="205"/>
      <c r="R138" s="205"/>
      <c r="S138" s="205"/>
      <c r="T138" s="206"/>
      <c r="AT138" s="207" t="s">
        <v>214</v>
      </c>
      <c r="AU138" s="207" t="s">
        <v>81</v>
      </c>
      <c r="AV138" s="13" t="s">
        <v>81</v>
      </c>
      <c r="AW138" s="13" t="s">
        <v>34</v>
      </c>
      <c r="AX138" s="13" t="s">
        <v>72</v>
      </c>
      <c r="AY138" s="207" t="s">
        <v>177</v>
      </c>
    </row>
    <row r="139" spans="1:65" s="14" customFormat="1" ht="11.25">
      <c r="B139" s="208"/>
      <c r="C139" s="209"/>
      <c r="D139" s="191" t="s">
        <v>214</v>
      </c>
      <c r="E139" s="210" t="s">
        <v>19</v>
      </c>
      <c r="F139" s="211" t="s">
        <v>217</v>
      </c>
      <c r="G139" s="209"/>
      <c r="H139" s="212">
        <v>0.115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214</v>
      </c>
      <c r="AU139" s="218" t="s">
        <v>81</v>
      </c>
      <c r="AV139" s="14" t="s">
        <v>184</v>
      </c>
      <c r="AW139" s="14" t="s">
        <v>34</v>
      </c>
      <c r="AX139" s="14" t="s">
        <v>79</v>
      </c>
      <c r="AY139" s="218" t="s">
        <v>177</v>
      </c>
    </row>
    <row r="140" spans="1:65" s="2" customFormat="1" ht="24.2" customHeight="1">
      <c r="A140" s="34"/>
      <c r="B140" s="35"/>
      <c r="C140" s="178" t="s">
        <v>263</v>
      </c>
      <c r="D140" s="178" t="s">
        <v>179</v>
      </c>
      <c r="E140" s="179" t="s">
        <v>264</v>
      </c>
      <c r="F140" s="180" t="s">
        <v>265</v>
      </c>
      <c r="G140" s="181" t="s">
        <v>210</v>
      </c>
      <c r="H140" s="182">
        <v>1</v>
      </c>
      <c r="I140" s="183"/>
      <c r="J140" s="184">
        <f>ROUND(I140*H140,2)</f>
        <v>0</v>
      </c>
      <c r="K140" s="180" t="s">
        <v>183</v>
      </c>
      <c r="L140" s="39"/>
      <c r="M140" s="185" t="s">
        <v>19</v>
      </c>
      <c r="N140" s="186" t="s">
        <v>43</v>
      </c>
      <c r="O140" s="64"/>
      <c r="P140" s="187">
        <f>O140*H140</f>
        <v>0</v>
      </c>
      <c r="Q140" s="187">
        <v>2.4532922039999998</v>
      </c>
      <c r="R140" s="187">
        <f>Q140*H140</f>
        <v>2.4532922039999998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184</v>
      </c>
      <c r="AT140" s="189" t="s">
        <v>179</v>
      </c>
      <c r="AU140" s="189" t="s">
        <v>81</v>
      </c>
      <c r="AY140" s="17" t="s">
        <v>177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7" t="s">
        <v>79</v>
      </c>
      <c r="BK140" s="190">
        <f>ROUND(I140*H140,2)</f>
        <v>0</v>
      </c>
      <c r="BL140" s="17" t="s">
        <v>184</v>
      </c>
      <c r="BM140" s="189" t="s">
        <v>266</v>
      </c>
    </row>
    <row r="141" spans="1:65" s="2" customFormat="1" ht="19.5">
      <c r="A141" s="34"/>
      <c r="B141" s="35"/>
      <c r="C141" s="36"/>
      <c r="D141" s="191" t="s">
        <v>186</v>
      </c>
      <c r="E141" s="36"/>
      <c r="F141" s="192" t="s">
        <v>267</v>
      </c>
      <c r="G141" s="36"/>
      <c r="H141" s="36"/>
      <c r="I141" s="193"/>
      <c r="J141" s="36"/>
      <c r="K141" s="36"/>
      <c r="L141" s="39"/>
      <c r="M141" s="194"/>
      <c r="N141" s="195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186</v>
      </c>
      <c r="AU141" s="17" t="s">
        <v>81</v>
      </c>
    </row>
    <row r="142" spans="1:65" s="2" customFormat="1" ht="146.25">
      <c r="A142" s="34"/>
      <c r="B142" s="35"/>
      <c r="C142" s="36"/>
      <c r="D142" s="191" t="s">
        <v>188</v>
      </c>
      <c r="E142" s="36"/>
      <c r="F142" s="196" t="s">
        <v>241</v>
      </c>
      <c r="G142" s="36"/>
      <c r="H142" s="36"/>
      <c r="I142" s="193"/>
      <c r="J142" s="36"/>
      <c r="K142" s="36"/>
      <c r="L142" s="39"/>
      <c r="M142" s="194"/>
      <c r="N142" s="195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188</v>
      </c>
      <c r="AU142" s="17" t="s">
        <v>81</v>
      </c>
    </row>
    <row r="143" spans="1:65" s="2" customFormat="1" ht="29.25">
      <c r="A143" s="34"/>
      <c r="B143" s="35"/>
      <c r="C143" s="36"/>
      <c r="D143" s="191" t="s">
        <v>205</v>
      </c>
      <c r="E143" s="36"/>
      <c r="F143" s="196" t="s">
        <v>268</v>
      </c>
      <c r="G143" s="36"/>
      <c r="H143" s="36"/>
      <c r="I143" s="193"/>
      <c r="J143" s="36"/>
      <c r="K143" s="36"/>
      <c r="L143" s="39"/>
      <c r="M143" s="194"/>
      <c r="N143" s="195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205</v>
      </c>
      <c r="AU143" s="17" t="s">
        <v>81</v>
      </c>
    </row>
    <row r="144" spans="1:65" s="13" customFormat="1" ht="11.25">
      <c r="B144" s="197"/>
      <c r="C144" s="198"/>
      <c r="D144" s="191" t="s">
        <v>214</v>
      </c>
      <c r="E144" s="199" t="s">
        <v>19</v>
      </c>
      <c r="F144" s="200" t="s">
        <v>269</v>
      </c>
      <c r="G144" s="198"/>
      <c r="H144" s="201">
        <v>1</v>
      </c>
      <c r="I144" s="202"/>
      <c r="J144" s="198"/>
      <c r="K144" s="198"/>
      <c r="L144" s="203"/>
      <c r="M144" s="204"/>
      <c r="N144" s="205"/>
      <c r="O144" s="205"/>
      <c r="P144" s="205"/>
      <c r="Q144" s="205"/>
      <c r="R144" s="205"/>
      <c r="S144" s="205"/>
      <c r="T144" s="206"/>
      <c r="AT144" s="207" t="s">
        <v>214</v>
      </c>
      <c r="AU144" s="207" t="s">
        <v>81</v>
      </c>
      <c r="AV144" s="13" t="s">
        <v>81</v>
      </c>
      <c r="AW144" s="13" t="s">
        <v>34</v>
      </c>
      <c r="AX144" s="13" t="s">
        <v>72</v>
      </c>
      <c r="AY144" s="207" t="s">
        <v>177</v>
      </c>
    </row>
    <row r="145" spans="1:65" s="14" customFormat="1" ht="11.25">
      <c r="B145" s="208"/>
      <c r="C145" s="209"/>
      <c r="D145" s="191" t="s">
        <v>214</v>
      </c>
      <c r="E145" s="210" t="s">
        <v>19</v>
      </c>
      <c r="F145" s="211" t="s">
        <v>217</v>
      </c>
      <c r="G145" s="209"/>
      <c r="H145" s="212">
        <v>1</v>
      </c>
      <c r="I145" s="213"/>
      <c r="J145" s="209"/>
      <c r="K145" s="209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214</v>
      </c>
      <c r="AU145" s="218" t="s">
        <v>81</v>
      </c>
      <c r="AV145" s="14" t="s">
        <v>184</v>
      </c>
      <c r="AW145" s="14" t="s">
        <v>34</v>
      </c>
      <c r="AX145" s="14" t="s">
        <v>79</v>
      </c>
      <c r="AY145" s="218" t="s">
        <v>177</v>
      </c>
    </row>
    <row r="146" spans="1:65" s="2" customFormat="1" ht="14.45" customHeight="1">
      <c r="A146" s="34"/>
      <c r="B146" s="35"/>
      <c r="C146" s="178" t="s">
        <v>270</v>
      </c>
      <c r="D146" s="178" t="s">
        <v>179</v>
      </c>
      <c r="E146" s="179" t="s">
        <v>271</v>
      </c>
      <c r="F146" s="180" t="s">
        <v>272</v>
      </c>
      <c r="G146" s="181" t="s">
        <v>182</v>
      </c>
      <c r="H146" s="182">
        <v>6</v>
      </c>
      <c r="I146" s="183"/>
      <c r="J146" s="184">
        <f>ROUND(I146*H146,2)</f>
        <v>0</v>
      </c>
      <c r="K146" s="180" t="s">
        <v>183</v>
      </c>
      <c r="L146" s="39"/>
      <c r="M146" s="185" t="s">
        <v>19</v>
      </c>
      <c r="N146" s="186" t="s">
        <v>43</v>
      </c>
      <c r="O146" s="64"/>
      <c r="P146" s="187">
        <f>O146*H146</f>
        <v>0</v>
      </c>
      <c r="Q146" s="187">
        <v>2.6369000000000002E-3</v>
      </c>
      <c r="R146" s="187">
        <f>Q146*H146</f>
        <v>1.5821399999999999E-2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184</v>
      </c>
      <c r="AT146" s="189" t="s">
        <v>179</v>
      </c>
      <c r="AU146" s="189" t="s">
        <v>81</v>
      </c>
      <c r="AY146" s="17" t="s">
        <v>177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79</v>
      </c>
      <c r="BK146" s="190">
        <f>ROUND(I146*H146,2)</f>
        <v>0</v>
      </c>
      <c r="BL146" s="17" t="s">
        <v>184</v>
      </c>
      <c r="BM146" s="189" t="s">
        <v>273</v>
      </c>
    </row>
    <row r="147" spans="1:65" s="2" customFormat="1" ht="11.25">
      <c r="A147" s="34"/>
      <c r="B147" s="35"/>
      <c r="C147" s="36"/>
      <c r="D147" s="191" t="s">
        <v>186</v>
      </c>
      <c r="E147" s="36"/>
      <c r="F147" s="192" t="s">
        <v>274</v>
      </c>
      <c r="G147" s="36"/>
      <c r="H147" s="36"/>
      <c r="I147" s="193"/>
      <c r="J147" s="36"/>
      <c r="K147" s="36"/>
      <c r="L147" s="39"/>
      <c r="M147" s="194"/>
      <c r="N147" s="195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186</v>
      </c>
      <c r="AU147" s="17" t="s">
        <v>81</v>
      </c>
    </row>
    <row r="148" spans="1:65" s="2" customFormat="1" ht="58.5">
      <c r="A148" s="34"/>
      <c r="B148" s="35"/>
      <c r="C148" s="36"/>
      <c r="D148" s="191" t="s">
        <v>188</v>
      </c>
      <c r="E148" s="36"/>
      <c r="F148" s="196" t="s">
        <v>275</v>
      </c>
      <c r="G148" s="36"/>
      <c r="H148" s="36"/>
      <c r="I148" s="193"/>
      <c r="J148" s="36"/>
      <c r="K148" s="36"/>
      <c r="L148" s="39"/>
      <c r="M148" s="194"/>
      <c r="N148" s="19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188</v>
      </c>
      <c r="AU148" s="17" t="s">
        <v>81</v>
      </c>
    </row>
    <row r="149" spans="1:65" s="13" customFormat="1" ht="11.25">
      <c r="B149" s="197"/>
      <c r="C149" s="198"/>
      <c r="D149" s="191" t="s">
        <v>214</v>
      </c>
      <c r="E149" s="199" t="s">
        <v>19</v>
      </c>
      <c r="F149" s="200" t="s">
        <v>276</v>
      </c>
      <c r="G149" s="198"/>
      <c r="H149" s="201">
        <v>6</v>
      </c>
      <c r="I149" s="202"/>
      <c r="J149" s="198"/>
      <c r="K149" s="198"/>
      <c r="L149" s="203"/>
      <c r="M149" s="204"/>
      <c r="N149" s="205"/>
      <c r="O149" s="205"/>
      <c r="P149" s="205"/>
      <c r="Q149" s="205"/>
      <c r="R149" s="205"/>
      <c r="S149" s="205"/>
      <c r="T149" s="206"/>
      <c r="AT149" s="207" t="s">
        <v>214</v>
      </c>
      <c r="AU149" s="207" t="s">
        <v>81</v>
      </c>
      <c r="AV149" s="13" t="s">
        <v>81</v>
      </c>
      <c r="AW149" s="13" t="s">
        <v>34</v>
      </c>
      <c r="AX149" s="13" t="s">
        <v>72</v>
      </c>
      <c r="AY149" s="207" t="s">
        <v>177</v>
      </c>
    </row>
    <row r="150" spans="1:65" s="14" customFormat="1" ht="11.25">
      <c r="B150" s="208"/>
      <c r="C150" s="209"/>
      <c r="D150" s="191" t="s">
        <v>214</v>
      </c>
      <c r="E150" s="210" t="s">
        <v>19</v>
      </c>
      <c r="F150" s="211" t="s">
        <v>217</v>
      </c>
      <c r="G150" s="209"/>
      <c r="H150" s="212">
        <v>6</v>
      </c>
      <c r="I150" s="213"/>
      <c r="J150" s="209"/>
      <c r="K150" s="209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214</v>
      </c>
      <c r="AU150" s="218" t="s">
        <v>81</v>
      </c>
      <c r="AV150" s="14" t="s">
        <v>184</v>
      </c>
      <c r="AW150" s="14" t="s">
        <v>34</v>
      </c>
      <c r="AX150" s="14" t="s">
        <v>79</v>
      </c>
      <c r="AY150" s="218" t="s">
        <v>177</v>
      </c>
    </row>
    <row r="151" spans="1:65" s="2" customFormat="1" ht="14.45" customHeight="1">
      <c r="A151" s="34"/>
      <c r="B151" s="35"/>
      <c r="C151" s="178" t="s">
        <v>8</v>
      </c>
      <c r="D151" s="178" t="s">
        <v>179</v>
      </c>
      <c r="E151" s="179" t="s">
        <v>277</v>
      </c>
      <c r="F151" s="180" t="s">
        <v>278</v>
      </c>
      <c r="G151" s="181" t="s">
        <v>182</v>
      </c>
      <c r="H151" s="182">
        <v>6</v>
      </c>
      <c r="I151" s="183"/>
      <c r="J151" s="184">
        <f>ROUND(I151*H151,2)</f>
        <v>0</v>
      </c>
      <c r="K151" s="180" t="s">
        <v>183</v>
      </c>
      <c r="L151" s="39"/>
      <c r="M151" s="185" t="s">
        <v>19</v>
      </c>
      <c r="N151" s="186" t="s">
        <v>43</v>
      </c>
      <c r="O151" s="64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184</v>
      </c>
      <c r="AT151" s="189" t="s">
        <v>179</v>
      </c>
      <c r="AU151" s="189" t="s">
        <v>81</v>
      </c>
      <c r="AY151" s="17" t="s">
        <v>177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7" t="s">
        <v>79</v>
      </c>
      <c r="BK151" s="190">
        <f>ROUND(I151*H151,2)</f>
        <v>0</v>
      </c>
      <c r="BL151" s="17" t="s">
        <v>184</v>
      </c>
      <c r="BM151" s="189" t="s">
        <v>279</v>
      </c>
    </row>
    <row r="152" spans="1:65" s="2" customFormat="1" ht="11.25">
      <c r="A152" s="34"/>
      <c r="B152" s="35"/>
      <c r="C152" s="36"/>
      <c r="D152" s="191" t="s">
        <v>186</v>
      </c>
      <c r="E152" s="36"/>
      <c r="F152" s="192" t="s">
        <v>280</v>
      </c>
      <c r="G152" s="36"/>
      <c r="H152" s="36"/>
      <c r="I152" s="193"/>
      <c r="J152" s="36"/>
      <c r="K152" s="36"/>
      <c r="L152" s="39"/>
      <c r="M152" s="194"/>
      <c r="N152" s="195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186</v>
      </c>
      <c r="AU152" s="17" t="s">
        <v>81</v>
      </c>
    </row>
    <row r="153" spans="1:65" s="2" customFormat="1" ht="58.5">
      <c r="A153" s="34"/>
      <c r="B153" s="35"/>
      <c r="C153" s="36"/>
      <c r="D153" s="191" t="s">
        <v>188</v>
      </c>
      <c r="E153" s="36"/>
      <c r="F153" s="196" t="s">
        <v>275</v>
      </c>
      <c r="G153" s="36"/>
      <c r="H153" s="36"/>
      <c r="I153" s="193"/>
      <c r="J153" s="36"/>
      <c r="K153" s="36"/>
      <c r="L153" s="39"/>
      <c r="M153" s="194"/>
      <c r="N153" s="195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188</v>
      </c>
      <c r="AU153" s="17" t="s">
        <v>81</v>
      </c>
    </row>
    <row r="154" spans="1:65" s="2" customFormat="1" ht="14.45" customHeight="1">
      <c r="A154" s="34"/>
      <c r="B154" s="35"/>
      <c r="C154" s="178" t="s">
        <v>281</v>
      </c>
      <c r="D154" s="178" t="s">
        <v>179</v>
      </c>
      <c r="E154" s="179" t="s">
        <v>282</v>
      </c>
      <c r="F154" s="180" t="s">
        <v>283</v>
      </c>
      <c r="G154" s="181" t="s">
        <v>257</v>
      </c>
      <c r="H154" s="182">
        <v>2.1999999999999999E-2</v>
      </c>
      <c r="I154" s="183"/>
      <c r="J154" s="184">
        <f>ROUND(I154*H154,2)</f>
        <v>0</v>
      </c>
      <c r="K154" s="180" t="s">
        <v>183</v>
      </c>
      <c r="L154" s="39"/>
      <c r="M154" s="185" t="s">
        <v>19</v>
      </c>
      <c r="N154" s="186" t="s">
        <v>43</v>
      </c>
      <c r="O154" s="64"/>
      <c r="P154" s="187">
        <f>O154*H154</f>
        <v>0</v>
      </c>
      <c r="Q154" s="187">
        <v>1.0627727796999999</v>
      </c>
      <c r="R154" s="187">
        <f>Q154*H154</f>
        <v>2.3381001153399996E-2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184</v>
      </c>
      <c r="AT154" s="189" t="s">
        <v>179</v>
      </c>
      <c r="AU154" s="189" t="s">
        <v>81</v>
      </c>
      <c r="AY154" s="17" t="s">
        <v>177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79</v>
      </c>
      <c r="BK154" s="190">
        <f>ROUND(I154*H154,2)</f>
        <v>0</v>
      </c>
      <c r="BL154" s="17" t="s">
        <v>184</v>
      </c>
      <c r="BM154" s="189" t="s">
        <v>284</v>
      </c>
    </row>
    <row r="155" spans="1:65" s="2" customFormat="1" ht="11.25">
      <c r="A155" s="34"/>
      <c r="B155" s="35"/>
      <c r="C155" s="36"/>
      <c r="D155" s="191" t="s">
        <v>186</v>
      </c>
      <c r="E155" s="36"/>
      <c r="F155" s="192" t="s">
        <v>285</v>
      </c>
      <c r="G155" s="36"/>
      <c r="H155" s="36"/>
      <c r="I155" s="193"/>
      <c r="J155" s="36"/>
      <c r="K155" s="36"/>
      <c r="L155" s="39"/>
      <c r="M155" s="194"/>
      <c r="N155" s="195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186</v>
      </c>
      <c r="AU155" s="17" t="s">
        <v>81</v>
      </c>
    </row>
    <row r="156" spans="1:65" s="2" customFormat="1" ht="39">
      <c r="A156" s="34"/>
      <c r="B156" s="35"/>
      <c r="C156" s="36"/>
      <c r="D156" s="191" t="s">
        <v>188</v>
      </c>
      <c r="E156" s="36"/>
      <c r="F156" s="196" t="s">
        <v>260</v>
      </c>
      <c r="G156" s="36"/>
      <c r="H156" s="36"/>
      <c r="I156" s="193"/>
      <c r="J156" s="36"/>
      <c r="K156" s="36"/>
      <c r="L156" s="39"/>
      <c r="M156" s="194"/>
      <c r="N156" s="195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188</v>
      </c>
      <c r="AU156" s="17" t="s">
        <v>81</v>
      </c>
    </row>
    <row r="157" spans="1:65" s="2" customFormat="1" ht="19.5">
      <c r="A157" s="34"/>
      <c r="B157" s="35"/>
      <c r="C157" s="36"/>
      <c r="D157" s="191" t="s">
        <v>205</v>
      </c>
      <c r="E157" s="36"/>
      <c r="F157" s="196" t="s">
        <v>286</v>
      </c>
      <c r="G157" s="36"/>
      <c r="H157" s="36"/>
      <c r="I157" s="193"/>
      <c r="J157" s="36"/>
      <c r="K157" s="36"/>
      <c r="L157" s="39"/>
      <c r="M157" s="194"/>
      <c r="N157" s="195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205</v>
      </c>
      <c r="AU157" s="17" t="s">
        <v>81</v>
      </c>
    </row>
    <row r="158" spans="1:65" s="13" customFormat="1" ht="11.25">
      <c r="B158" s="197"/>
      <c r="C158" s="198"/>
      <c r="D158" s="191" t="s">
        <v>214</v>
      </c>
      <c r="E158" s="199" t="s">
        <v>19</v>
      </c>
      <c r="F158" s="200" t="s">
        <v>287</v>
      </c>
      <c r="G158" s="198"/>
      <c r="H158" s="201">
        <v>2.1999999999999999E-2</v>
      </c>
      <c r="I158" s="202"/>
      <c r="J158" s="198"/>
      <c r="K158" s="198"/>
      <c r="L158" s="203"/>
      <c r="M158" s="204"/>
      <c r="N158" s="205"/>
      <c r="O158" s="205"/>
      <c r="P158" s="205"/>
      <c r="Q158" s="205"/>
      <c r="R158" s="205"/>
      <c r="S158" s="205"/>
      <c r="T158" s="206"/>
      <c r="AT158" s="207" t="s">
        <v>214</v>
      </c>
      <c r="AU158" s="207" t="s">
        <v>81</v>
      </c>
      <c r="AV158" s="13" t="s">
        <v>81</v>
      </c>
      <c r="AW158" s="13" t="s">
        <v>34</v>
      </c>
      <c r="AX158" s="13" t="s">
        <v>72</v>
      </c>
      <c r="AY158" s="207" t="s">
        <v>177</v>
      </c>
    </row>
    <row r="159" spans="1:65" s="14" customFormat="1" ht="11.25">
      <c r="B159" s="208"/>
      <c r="C159" s="209"/>
      <c r="D159" s="191" t="s">
        <v>214</v>
      </c>
      <c r="E159" s="210" t="s">
        <v>19</v>
      </c>
      <c r="F159" s="211" t="s">
        <v>217</v>
      </c>
      <c r="G159" s="209"/>
      <c r="H159" s="212">
        <v>2.1999999999999999E-2</v>
      </c>
      <c r="I159" s="213"/>
      <c r="J159" s="209"/>
      <c r="K159" s="209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214</v>
      </c>
      <c r="AU159" s="218" t="s">
        <v>81</v>
      </c>
      <c r="AV159" s="14" t="s">
        <v>184</v>
      </c>
      <c r="AW159" s="14" t="s">
        <v>34</v>
      </c>
      <c r="AX159" s="14" t="s">
        <v>79</v>
      </c>
      <c r="AY159" s="218" t="s">
        <v>177</v>
      </c>
    </row>
    <row r="160" spans="1:65" s="12" customFormat="1" ht="22.9" customHeight="1">
      <c r="B160" s="162"/>
      <c r="C160" s="163"/>
      <c r="D160" s="164" t="s">
        <v>71</v>
      </c>
      <c r="E160" s="176" t="s">
        <v>194</v>
      </c>
      <c r="F160" s="176" t="s">
        <v>288</v>
      </c>
      <c r="G160" s="163"/>
      <c r="H160" s="163"/>
      <c r="I160" s="166"/>
      <c r="J160" s="177">
        <f>BK160</f>
        <v>0</v>
      </c>
      <c r="K160" s="163"/>
      <c r="L160" s="168"/>
      <c r="M160" s="169"/>
      <c r="N160" s="170"/>
      <c r="O160" s="170"/>
      <c r="P160" s="171">
        <f>SUM(P161:P197)</f>
        <v>0</v>
      </c>
      <c r="Q160" s="170"/>
      <c r="R160" s="171">
        <f>SUM(R161:R197)</f>
        <v>26.6453806597248</v>
      </c>
      <c r="S160" s="170"/>
      <c r="T160" s="172">
        <f>SUM(T161:T197)</f>
        <v>0</v>
      </c>
      <c r="AR160" s="173" t="s">
        <v>79</v>
      </c>
      <c r="AT160" s="174" t="s">
        <v>71</v>
      </c>
      <c r="AU160" s="174" t="s">
        <v>79</v>
      </c>
      <c r="AY160" s="173" t="s">
        <v>177</v>
      </c>
      <c r="BK160" s="175">
        <f>SUM(BK161:BK197)</f>
        <v>0</v>
      </c>
    </row>
    <row r="161" spans="1:65" s="2" customFormat="1" ht="14.45" customHeight="1">
      <c r="A161" s="34"/>
      <c r="B161" s="35"/>
      <c r="C161" s="178" t="s">
        <v>289</v>
      </c>
      <c r="D161" s="178" t="s">
        <v>179</v>
      </c>
      <c r="E161" s="179" t="s">
        <v>290</v>
      </c>
      <c r="F161" s="180" t="s">
        <v>291</v>
      </c>
      <c r="G161" s="181" t="s">
        <v>210</v>
      </c>
      <c r="H161" s="182">
        <v>9.3000000000000007</v>
      </c>
      <c r="I161" s="183"/>
      <c r="J161" s="184">
        <f>ROUND(I161*H161,2)</f>
        <v>0</v>
      </c>
      <c r="K161" s="180" t="s">
        <v>183</v>
      </c>
      <c r="L161" s="39"/>
      <c r="M161" s="185" t="s">
        <v>19</v>
      </c>
      <c r="N161" s="186" t="s">
        <v>43</v>
      </c>
      <c r="O161" s="64"/>
      <c r="P161" s="187">
        <f>O161*H161</f>
        <v>0</v>
      </c>
      <c r="Q161" s="187">
        <v>2.4778600000000002</v>
      </c>
      <c r="R161" s="187">
        <f>Q161*H161</f>
        <v>23.044098000000002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184</v>
      </c>
      <c r="AT161" s="189" t="s">
        <v>179</v>
      </c>
      <c r="AU161" s="189" t="s">
        <v>81</v>
      </c>
      <c r="AY161" s="17" t="s">
        <v>177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79</v>
      </c>
      <c r="BK161" s="190">
        <f>ROUND(I161*H161,2)</f>
        <v>0</v>
      </c>
      <c r="BL161" s="17" t="s">
        <v>184</v>
      </c>
      <c r="BM161" s="189" t="s">
        <v>292</v>
      </c>
    </row>
    <row r="162" spans="1:65" s="2" customFormat="1" ht="11.25">
      <c r="A162" s="34"/>
      <c r="B162" s="35"/>
      <c r="C162" s="36"/>
      <c r="D162" s="191" t="s">
        <v>186</v>
      </c>
      <c r="E162" s="36"/>
      <c r="F162" s="192" t="s">
        <v>293</v>
      </c>
      <c r="G162" s="36"/>
      <c r="H162" s="36"/>
      <c r="I162" s="193"/>
      <c r="J162" s="36"/>
      <c r="K162" s="36"/>
      <c r="L162" s="39"/>
      <c r="M162" s="194"/>
      <c r="N162" s="195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186</v>
      </c>
      <c r="AU162" s="17" t="s">
        <v>81</v>
      </c>
    </row>
    <row r="163" spans="1:65" s="2" customFormat="1" ht="78">
      <c r="A163" s="34"/>
      <c r="B163" s="35"/>
      <c r="C163" s="36"/>
      <c r="D163" s="191" t="s">
        <v>188</v>
      </c>
      <c r="E163" s="36"/>
      <c r="F163" s="196" t="s">
        <v>294</v>
      </c>
      <c r="G163" s="36"/>
      <c r="H163" s="36"/>
      <c r="I163" s="193"/>
      <c r="J163" s="36"/>
      <c r="K163" s="36"/>
      <c r="L163" s="39"/>
      <c r="M163" s="194"/>
      <c r="N163" s="19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188</v>
      </c>
      <c r="AU163" s="17" t="s">
        <v>81</v>
      </c>
    </row>
    <row r="164" spans="1:65" s="2" customFormat="1" ht="58.5">
      <c r="A164" s="34"/>
      <c r="B164" s="35"/>
      <c r="C164" s="36"/>
      <c r="D164" s="191" t="s">
        <v>205</v>
      </c>
      <c r="E164" s="36"/>
      <c r="F164" s="196" t="s">
        <v>295</v>
      </c>
      <c r="G164" s="36"/>
      <c r="H164" s="36"/>
      <c r="I164" s="193"/>
      <c r="J164" s="36"/>
      <c r="K164" s="36"/>
      <c r="L164" s="39"/>
      <c r="M164" s="194"/>
      <c r="N164" s="195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205</v>
      </c>
      <c r="AU164" s="17" t="s">
        <v>81</v>
      </c>
    </row>
    <row r="165" spans="1:65" s="13" customFormat="1" ht="11.25">
      <c r="B165" s="197"/>
      <c r="C165" s="198"/>
      <c r="D165" s="191" t="s">
        <v>214</v>
      </c>
      <c r="E165" s="199" t="s">
        <v>19</v>
      </c>
      <c r="F165" s="200" t="s">
        <v>296</v>
      </c>
      <c r="G165" s="198"/>
      <c r="H165" s="201">
        <v>4.5</v>
      </c>
      <c r="I165" s="202"/>
      <c r="J165" s="198"/>
      <c r="K165" s="198"/>
      <c r="L165" s="203"/>
      <c r="M165" s="204"/>
      <c r="N165" s="205"/>
      <c r="O165" s="205"/>
      <c r="P165" s="205"/>
      <c r="Q165" s="205"/>
      <c r="R165" s="205"/>
      <c r="S165" s="205"/>
      <c r="T165" s="206"/>
      <c r="AT165" s="207" t="s">
        <v>214</v>
      </c>
      <c r="AU165" s="207" t="s">
        <v>81</v>
      </c>
      <c r="AV165" s="13" t="s">
        <v>81</v>
      </c>
      <c r="AW165" s="13" t="s">
        <v>34</v>
      </c>
      <c r="AX165" s="13" t="s">
        <v>72</v>
      </c>
      <c r="AY165" s="207" t="s">
        <v>177</v>
      </c>
    </row>
    <row r="166" spans="1:65" s="13" customFormat="1" ht="11.25">
      <c r="B166" s="197"/>
      <c r="C166" s="198"/>
      <c r="D166" s="191" t="s">
        <v>214</v>
      </c>
      <c r="E166" s="199" t="s">
        <v>19</v>
      </c>
      <c r="F166" s="200" t="s">
        <v>297</v>
      </c>
      <c r="G166" s="198"/>
      <c r="H166" s="201">
        <v>4.8</v>
      </c>
      <c r="I166" s="202"/>
      <c r="J166" s="198"/>
      <c r="K166" s="198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214</v>
      </c>
      <c r="AU166" s="207" t="s">
        <v>81</v>
      </c>
      <c r="AV166" s="13" t="s">
        <v>81</v>
      </c>
      <c r="AW166" s="13" t="s">
        <v>34</v>
      </c>
      <c r="AX166" s="13" t="s">
        <v>72</v>
      </c>
      <c r="AY166" s="207" t="s">
        <v>177</v>
      </c>
    </row>
    <row r="167" spans="1:65" s="14" customFormat="1" ht="11.25">
      <c r="B167" s="208"/>
      <c r="C167" s="209"/>
      <c r="D167" s="191" t="s">
        <v>214</v>
      </c>
      <c r="E167" s="210" t="s">
        <v>19</v>
      </c>
      <c r="F167" s="211" t="s">
        <v>217</v>
      </c>
      <c r="G167" s="209"/>
      <c r="H167" s="212">
        <v>9.3000000000000007</v>
      </c>
      <c r="I167" s="213"/>
      <c r="J167" s="209"/>
      <c r="K167" s="209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214</v>
      </c>
      <c r="AU167" s="218" t="s">
        <v>81</v>
      </c>
      <c r="AV167" s="14" t="s">
        <v>184</v>
      </c>
      <c r="AW167" s="14" t="s">
        <v>34</v>
      </c>
      <c r="AX167" s="14" t="s">
        <v>79</v>
      </c>
      <c r="AY167" s="218" t="s">
        <v>177</v>
      </c>
    </row>
    <row r="168" spans="1:65" s="2" customFormat="1" ht="14.45" customHeight="1">
      <c r="A168" s="34"/>
      <c r="B168" s="35"/>
      <c r="C168" s="178" t="s">
        <v>298</v>
      </c>
      <c r="D168" s="178" t="s">
        <v>179</v>
      </c>
      <c r="E168" s="179" t="s">
        <v>299</v>
      </c>
      <c r="F168" s="180" t="s">
        <v>300</v>
      </c>
      <c r="G168" s="181" t="s">
        <v>182</v>
      </c>
      <c r="H168" s="182">
        <v>52.2</v>
      </c>
      <c r="I168" s="183"/>
      <c r="J168" s="184">
        <f>ROUND(I168*H168,2)</f>
        <v>0</v>
      </c>
      <c r="K168" s="180" t="s">
        <v>183</v>
      </c>
      <c r="L168" s="39"/>
      <c r="M168" s="185" t="s">
        <v>19</v>
      </c>
      <c r="N168" s="186" t="s">
        <v>43</v>
      </c>
      <c r="O168" s="64"/>
      <c r="P168" s="187">
        <f>O168*H168</f>
        <v>0</v>
      </c>
      <c r="Q168" s="187">
        <v>4.1744200000000002E-2</v>
      </c>
      <c r="R168" s="187">
        <f>Q168*H168</f>
        <v>2.1790472400000001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184</v>
      </c>
      <c r="AT168" s="189" t="s">
        <v>179</v>
      </c>
      <c r="AU168" s="189" t="s">
        <v>81</v>
      </c>
      <c r="AY168" s="17" t="s">
        <v>177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79</v>
      </c>
      <c r="BK168" s="190">
        <f>ROUND(I168*H168,2)</f>
        <v>0</v>
      </c>
      <c r="BL168" s="17" t="s">
        <v>184</v>
      </c>
      <c r="BM168" s="189" t="s">
        <v>301</v>
      </c>
    </row>
    <row r="169" spans="1:65" s="2" customFormat="1" ht="11.25">
      <c r="A169" s="34"/>
      <c r="B169" s="35"/>
      <c r="C169" s="36"/>
      <c r="D169" s="191" t="s">
        <v>186</v>
      </c>
      <c r="E169" s="36"/>
      <c r="F169" s="192" t="s">
        <v>302</v>
      </c>
      <c r="G169" s="36"/>
      <c r="H169" s="36"/>
      <c r="I169" s="193"/>
      <c r="J169" s="36"/>
      <c r="K169" s="36"/>
      <c r="L169" s="39"/>
      <c r="M169" s="194"/>
      <c r="N169" s="195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186</v>
      </c>
      <c r="AU169" s="17" t="s">
        <v>81</v>
      </c>
    </row>
    <row r="170" spans="1:65" s="2" customFormat="1" ht="360.75">
      <c r="A170" s="34"/>
      <c r="B170" s="35"/>
      <c r="C170" s="36"/>
      <c r="D170" s="191" t="s">
        <v>188</v>
      </c>
      <c r="E170" s="36"/>
      <c r="F170" s="196" t="s">
        <v>303</v>
      </c>
      <c r="G170" s="36"/>
      <c r="H170" s="36"/>
      <c r="I170" s="193"/>
      <c r="J170" s="36"/>
      <c r="K170" s="36"/>
      <c r="L170" s="39"/>
      <c r="M170" s="194"/>
      <c r="N170" s="195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188</v>
      </c>
      <c r="AU170" s="17" t="s">
        <v>81</v>
      </c>
    </row>
    <row r="171" spans="1:65" s="13" customFormat="1" ht="11.25">
      <c r="B171" s="197"/>
      <c r="C171" s="198"/>
      <c r="D171" s="191" t="s">
        <v>214</v>
      </c>
      <c r="E171" s="199" t="s">
        <v>19</v>
      </c>
      <c r="F171" s="200" t="s">
        <v>304</v>
      </c>
      <c r="G171" s="198"/>
      <c r="H171" s="201">
        <v>22.6</v>
      </c>
      <c r="I171" s="202"/>
      <c r="J171" s="198"/>
      <c r="K171" s="198"/>
      <c r="L171" s="203"/>
      <c r="M171" s="204"/>
      <c r="N171" s="205"/>
      <c r="O171" s="205"/>
      <c r="P171" s="205"/>
      <c r="Q171" s="205"/>
      <c r="R171" s="205"/>
      <c r="S171" s="205"/>
      <c r="T171" s="206"/>
      <c r="AT171" s="207" t="s">
        <v>214</v>
      </c>
      <c r="AU171" s="207" t="s">
        <v>81</v>
      </c>
      <c r="AV171" s="13" t="s">
        <v>81</v>
      </c>
      <c r="AW171" s="13" t="s">
        <v>34</v>
      </c>
      <c r="AX171" s="13" t="s">
        <v>72</v>
      </c>
      <c r="AY171" s="207" t="s">
        <v>177</v>
      </c>
    </row>
    <row r="172" spans="1:65" s="13" customFormat="1" ht="11.25">
      <c r="B172" s="197"/>
      <c r="C172" s="198"/>
      <c r="D172" s="191" t="s">
        <v>214</v>
      </c>
      <c r="E172" s="199" t="s">
        <v>19</v>
      </c>
      <c r="F172" s="200" t="s">
        <v>305</v>
      </c>
      <c r="G172" s="198"/>
      <c r="H172" s="201">
        <v>29.6</v>
      </c>
      <c r="I172" s="202"/>
      <c r="J172" s="198"/>
      <c r="K172" s="198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214</v>
      </c>
      <c r="AU172" s="207" t="s">
        <v>81</v>
      </c>
      <c r="AV172" s="13" t="s">
        <v>81</v>
      </c>
      <c r="AW172" s="13" t="s">
        <v>34</v>
      </c>
      <c r="AX172" s="13" t="s">
        <v>72</v>
      </c>
      <c r="AY172" s="207" t="s">
        <v>177</v>
      </c>
    </row>
    <row r="173" spans="1:65" s="14" customFormat="1" ht="11.25">
      <c r="B173" s="208"/>
      <c r="C173" s="209"/>
      <c r="D173" s="191" t="s">
        <v>214</v>
      </c>
      <c r="E173" s="210" t="s">
        <v>19</v>
      </c>
      <c r="F173" s="211" t="s">
        <v>217</v>
      </c>
      <c r="G173" s="209"/>
      <c r="H173" s="212">
        <v>52.2</v>
      </c>
      <c r="I173" s="213"/>
      <c r="J173" s="209"/>
      <c r="K173" s="209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214</v>
      </c>
      <c r="AU173" s="218" t="s">
        <v>81</v>
      </c>
      <c r="AV173" s="14" t="s">
        <v>184</v>
      </c>
      <c r="AW173" s="14" t="s">
        <v>34</v>
      </c>
      <c r="AX173" s="14" t="s">
        <v>79</v>
      </c>
      <c r="AY173" s="218" t="s">
        <v>177</v>
      </c>
    </row>
    <row r="174" spans="1:65" s="2" customFormat="1" ht="14.45" customHeight="1">
      <c r="A174" s="34"/>
      <c r="B174" s="35"/>
      <c r="C174" s="178" t="s">
        <v>306</v>
      </c>
      <c r="D174" s="178" t="s">
        <v>179</v>
      </c>
      <c r="E174" s="179" t="s">
        <v>307</v>
      </c>
      <c r="F174" s="180" t="s">
        <v>308</v>
      </c>
      <c r="G174" s="181" t="s">
        <v>182</v>
      </c>
      <c r="H174" s="182">
        <v>52.2</v>
      </c>
      <c r="I174" s="183"/>
      <c r="J174" s="184">
        <f>ROUND(I174*H174,2)</f>
        <v>0</v>
      </c>
      <c r="K174" s="180" t="s">
        <v>183</v>
      </c>
      <c r="L174" s="39"/>
      <c r="M174" s="185" t="s">
        <v>19</v>
      </c>
      <c r="N174" s="186" t="s">
        <v>43</v>
      </c>
      <c r="O174" s="64"/>
      <c r="P174" s="187">
        <f>O174*H174</f>
        <v>0</v>
      </c>
      <c r="Q174" s="187">
        <v>1.5E-5</v>
      </c>
      <c r="R174" s="187">
        <f>Q174*H174</f>
        <v>7.8300000000000006E-4</v>
      </c>
      <c r="S174" s="187">
        <v>0</v>
      </c>
      <c r="T174" s="18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184</v>
      </c>
      <c r="AT174" s="189" t="s">
        <v>179</v>
      </c>
      <c r="AU174" s="189" t="s">
        <v>81</v>
      </c>
      <c r="AY174" s="17" t="s">
        <v>177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7" t="s">
        <v>79</v>
      </c>
      <c r="BK174" s="190">
        <f>ROUND(I174*H174,2)</f>
        <v>0</v>
      </c>
      <c r="BL174" s="17" t="s">
        <v>184</v>
      </c>
      <c r="BM174" s="189" t="s">
        <v>309</v>
      </c>
    </row>
    <row r="175" spans="1:65" s="2" customFormat="1" ht="11.25">
      <c r="A175" s="34"/>
      <c r="B175" s="35"/>
      <c r="C175" s="36"/>
      <c r="D175" s="191" t="s">
        <v>186</v>
      </c>
      <c r="E175" s="36"/>
      <c r="F175" s="192" t="s">
        <v>310</v>
      </c>
      <c r="G175" s="36"/>
      <c r="H175" s="36"/>
      <c r="I175" s="193"/>
      <c r="J175" s="36"/>
      <c r="K175" s="36"/>
      <c r="L175" s="39"/>
      <c r="M175" s="194"/>
      <c r="N175" s="195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186</v>
      </c>
      <c r="AU175" s="17" t="s">
        <v>81</v>
      </c>
    </row>
    <row r="176" spans="1:65" s="2" customFormat="1" ht="360.75">
      <c r="A176" s="34"/>
      <c r="B176" s="35"/>
      <c r="C176" s="36"/>
      <c r="D176" s="191" t="s">
        <v>188</v>
      </c>
      <c r="E176" s="36"/>
      <c r="F176" s="196" t="s">
        <v>303</v>
      </c>
      <c r="G176" s="36"/>
      <c r="H176" s="36"/>
      <c r="I176" s="193"/>
      <c r="J176" s="36"/>
      <c r="K176" s="36"/>
      <c r="L176" s="39"/>
      <c r="M176" s="194"/>
      <c r="N176" s="195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188</v>
      </c>
      <c r="AU176" s="17" t="s">
        <v>81</v>
      </c>
    </row>
    <row r="177" spans="1:65" s="2" customFormat="1" ht="14.45" customHeight="1">
      <c r="A177" s="34"/>
      <c r="B177" s="35"/>
      <c r="C177" s="178" t="s">
        <v>311</v>
      </c>
      <c r="D177" s="178" t="s">
        <v>179</v>
      </c>
      <c r="E177" s="179" t="s">
        <v>312</v>
      </c>
      <c r="F177" s="180" t="s">
        <v>313</v>
      </c>
      <c r="G177" s="181" t="s">
        <v>257</v>
      </c>
      <c r="H177" s="182">
        <v>1.0349999999999999</v>
      </c>
      <c r="I177" s="183"/>
      <c r="J177" s="184">
        <f>ROUND(I177*H177,2)</f>
        <v>0</v>
      </c>
      <c r="K177" s="180" t="s">
        <v>183</v>
      </c>
      <c r="L177" s="39"/>
      <c r="M177" s="185" t="s">
        <v>19</v>
      </c>
      <c r="N177" s="186" t="s">
        <v>43</v>
      </c>
      <c r="O177" s="64"/>
      <c r="P177" s="187">
        <f>O177*H177</f>
        <v>0</v>
      </c>
      <c r="Q177" s="187">
        <v>1.0487652000000001</v>
      </c>
      <c r="R177" s="187">
        <f>Q177*H177</f>
        <v>1.0854719820000001</v>
      </c>
      <c r="S177" s="187">
        <v>0</v>
      </c>
      <c r="T177" s="18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184</v>
      </c>
      <c r="AT177" s="189" t="s">
        <v>179</v>
      </c>
      <c r="AU177" s="189" t="s">
        <v>81</v>
      </c>
      <c r="AY177" s="17" t="s">
        <v>177</v>
      </c>
      <c r="BE177" s="190">
        <f>IF(N177="základní",J177,0)</f>
        <v>0</v>
      </c>
      <c r="BF177" s="190">
        <f>IF(N177="snížená",J177,0)</f>
        <v>0</v>
      </c>
      <c r="BG177" s="190">
        <f>IF(N177="zákl. přenesená",J177,0)</f>
        <v>0</v>
      </c>
      <c r="BH177" s="190">
        <f>IF(N177="sníž. přenesená",J177,0)</f>
        <v>0</v>
      </c>
      <c r="BI177" s="190">
        <f>IF(N177="nulová",J177,0)</f>
        <v>0</v>
      </c>
      <c r="BJ177" s="17" t="s">
        <v>79</v>
      </c>
      <c r="BK177" s="190">
        <f>ROUND(I177*H177,2)</f>
        <v>0</v>
      </c>
      <c r="BL177" s="17" t="s">
        <v>184</v>
      </c>
      <c r="BM177" s="189" t="s">
        <v>314</v>
      </c>
    </row>
    <row r="178" spans="1:65" s="2" customFormat="1" ht="19.5">
      <c r="A178" s="34"/>
      <c r="B178" s="35"/>
      <c r="C178" s="36"/>
      <c r="D178" s="191" t="s">
        <v>186</v>
      </c>
      <c r="E178" s="36"/>
      <c r="F178" s="192" t="s">
        <v>315</v>
      </c>
      <c r="G178" s="36"/>
      <c r="H178" s="36"/>
      <c r="I178" s="193"/>
      <c r="J178" s="36"/>
      <c r="K178" s="36"/>
      <c r="L178" s="39"/>
      <c r="M178" s="194"/>
      <c r="N178" s="195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186</v>
      </c>
      <c r="AU178" s="17" t="s">
        <v>81</v>
      </c>
    </row>
    <row r="179" spans="1:65" s="2" customFormat="1" ht="175.5">
      <c r="A179" s="34"/>
      <c r="B179" s="35"/>
      <c r="C179" s="36"/>
      <c r="D179" s="191" t="s">
        <v>188</v>
      </c>
      <c r="E179" s="36"/>
      <c r="F179" s="196" t="s">
        <v>316</v>
      </c>
      <c r="G179" s="36"/>
      <c r="H179" s="36"/>
      <c r="I179" s="193"/>
      <c r="J179" s="36"/>
      <c r="K179" s="36"/>
      <c r="L179" s="39"/>
      <c r="M179" s="194"/>
      <c r="N179" s="195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188</v>
      </c>
      <c r="AU179" s="17" t="s">
        <v>81</v>
      </c>
    </row>
    <row r="180" spans="1:65" s="2" customFormat="1" ht="19.5">
      <c r="A180" s="34"/>
      <c r="B180" s="35"/>
      <c r="C180" s="36"/>
      <c r="D180" s="191" t="s">
        <v>205</v>
      </c>
      <c r="E180" s="36"/>
      <c r="F180" s="196" t="s">
        <v>317</v>
      </c>
      <c r="G180" s="36"/>
      <c r="H180" s="36"/>
      <c r="I180" s="193"/>
      <c r="J180" s="36"/>
      <c r="K180" s="36"/>
      <c r="L180" s="39"/>
      <c r="M180" s="194"/>
      <c r="N180" s="195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205</v>
      </c>
      <c r="AU180" s="17" t="s">
        <v>81</v>
      </c>
    </row>
    <row r="181" spans="1:65" s="13" customFormat="1" ht="11.25">
      <c r="B181" s="197"/>
      <c r="C181" s="198"/>
      <c r="D181" s="191" t="s">
        <v>214</v>
      </c>
      <c r="E181" s="199" t="s">
        <v>19</v>
      </c>
      <c r="F181" s="200" t="s">
        <v>318</v>
      </c>
      <c r="G181" s="198"/>
      <c r="H181" s="201">
        <v>1.0349999999999999</v>
      </c>
      <c r="I181" s="202"/>
      <c r="J181" s="198"/>
      <c r="K181" s="198"/>
      <c r="L181" s="203"/>
      <c r="M181" s="204"/>
      <c r="N181" s="205"/>
      <c r="O181" s="205"/>
      <c r="P181" s="205"/>
      <c r="Q181" s="205"/>
      <c r="R181" s="205"/>
      <c r="S181" s="205"/>
      <c r="T181" s="206"/>
      <c r="AT181" s="207" t="s">
        <v>214</v>
      </c>
      <c r="AU181" s="207" t="s">
        <v>81</v>
      </c>
      <c r="AV181" s="13" t="s">
        <v>81</v>
      </c>
      <c r="AW181" s="13" t="s">
        <v>34</v>
      </c>
      <c r="AX181" s="13" t="s">
        <v>72</v>
      </c>
      <c r="AY181" s="207" t="s">
        <v>177</v>
      </c>
    </row>
    <row r="182" spans="1:65" s="14" customFormat="1" ht="11.25">
      <c r="B182" s="208"/>
      <c r="C182" s="209"/>
      <c r="D182" s="191" t="s">
        <v>214</v>
      </c>
      <c r="E182" s="210" t="s">
        <v>19</v>
      </c>
      <c r="F182" s="211" t="s">
        <v>217</v>
      </c>
      <c r="G182" s="209"/>
      <c r="H182" s="212">
        <v>1.0349999999999999</v>
      </c>
      <c r="I182" s="213"/>
      <c r="J182" s="209"/>
      <c r="K182" s="209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214</v>
      </c>
      <c r="AU182" s="218" t="s">
        <v>81</v>
      </c>
      <c r="AV182" s="14" t="s">
        <v>184</v>
      </c>
      <c r="AW182" s="14" t="s">
        <v>34</v>
      </c>
      <c r="AX182" s="14" t="s">
        <v>79</v>
      </c>
      <c r="AY182" s="218" t="s">
        <v>177</v>
      </c>
    </row>
    <row r="183" spans="1:65" s="2" customFormat="1" ht="14.45" customHeight="1">
      <c r="A183" s="34"/>
      <c r="B183" s="35"/>
      <c r="C183" s="178" t="s">
        <v>7</v>
      </c>
      <c r="D183" s="178" t="s">
        <v>179</v>
      </c>
      <c r="E183" s="179" t="s">
        <v>319</v>
      </c>
      <c r="F183" s="180" t="s">
        <v>320</v>
      </c>
      <c r="G183" s="181" t="s">
        <v>257</v>
      </c>
      <c r="H183" s="182">
        <v>0.28799999999999998</v>
      </c>
      <c r="I183" s="183"/>
      <c r="J183" s="184">
        <f>ROUND(I183*H183,2)</f>
        <v>0</v>
      </c>
      <c r="K183" s="180" t="s">
        <v>183</v>
      </c>
      <c r="L183" s="39"/>
      <c r="M183" s="185" t="s">
        <v>19</v>
      </c>
      <c r="N183" s="186" t="s">
        <v>43</v>
      </c>
      <c r="O183" s="64"/>
      <c r="P183" s="187">
        <f>O183*H183</f>
        <v>0</v>
      </c>
      <c r="Q183" s="187">
        <v>1.1127737420999999</v>
      </c>
      <c r="R183" s="187">
        <f>Q183*H183</f>
        <v>0.32047883772479996</v>
      </c>
      <c r="S183" s="187">
        <v>0</v>
      </c>
      <c r="T183" s="18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184</v>
      </c>
      <c r="AT183" s="189" t="s">
        <v>179</v>
      </c>
      <c r="AU183" s="189" t="s">
        <v>81</v>
      </c>
      <c r="AY183" s="17" t="s">
        <v>177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17" t="s">
        <v>79</v>
      </c>
      <c r="BK183" s="190">
        <f>ROUND(I183*H183,2)</f>
        <v>0</v>
      </c>
      <c r="BL183" s="17" t="s">
        <v>184</v>
      </c>
      <c r="BM183" s="189" t="s">
        <v>321</v>
      </c>
    </row>
    <row r="184" spans="1:65" s="2" customFormat="1" ht="19.5">
      <c r="A184" s="34"/>
      <c r="B184" s="35"/>
      <c r="C184" s="36"/>
      <c r="D184" s="191" t="s">
        <v>186</v>
      </c>
      <c r="E184" s="36"/>
      <c r="F184" s="192" t="s">
        <v>322</v>
      </c>
      <c r="G184" s="36"/>
      <c r="H184" s="36"/>
      <c r="I184" s="193"/>
      <c r="J184" s="36"/>
      <c r="K184" s="36"/>
      <c r="L184" s="39"/>
      <c r="M184" s="194"/>
      <c r="N184" s="195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186</v>
      </c>
      <c r="AU184" s="17" t="s">
        <v>81</v>
      </c>
    </row>
    <row r="185" spans="1:65" s="2" customFormat="1" ht="175.5">
      <c r="A185" s="34"/>
      <c r="B185" s="35"/>
      <c r="C185" s="36"/>
      <c r="D185" s="191" t="s">
        <v>188</v>
      </c>
      <c r="E185" s="36"/>
      <c r="F185" s="196" t="s">
        <v>316</v>
      </c>
      <c r="G185" s="36"/>
      <c r="H185" s="36"/>
      <c r="I185" s="193"/>
      <c r="J185" s="36"/>
      <c r="K185" s="36"/>
      <c r="L185" s="39"/>
      <c r="M185" s="194"/>
      <c r="N185" s="195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188</v>
      </c>
      <c r="AU185" s="17" t="s">
        <v>81</v>
      </c>
    </row>
    <row r="186" spans="1:65" s="2" customFormat="1" ht="19.5">
      <c r="A186" s="34"/>
      <c r="B186" s="35"/>
      <c r="C186" s="36"/>
      <c r="D186" s="191" t="s">
        <v>205</v>
      </c>
      <c r="E186" s="36"/>
      <c r="F186" s="196" t="s">
        <v>323</v>
      </c>
      <c r="G186" s="36"/>
      <c r="H186" s="36"/>
      <c r="I186" s="193"/>
      <c r="J186" s="36"/>
      <c r="K186" s="36"/>
      <c r="L186" s="39"/>
      <c r="M186" s="194"/>
      <c r="N186" s="195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205</v>
      </c>
      <c r="AU186" s="17" t="s">
        <v>81</v>
      </c>
    </row>
    <row r="187" spans="1:65" s="13" customFormat="1" ht="11.25">
      <c r="B187" s="197"/>
      <c r="C187" s="198"/>
      <c r="D187" s="191" t="s">
        <v>214</v>
      </c>
      <c r="E187" s="199" t="s">
        <v>19</v>
      </c>
      <c r="F187" s="200" t="s">
        <v>324</v>
      </c>
      <c r="G187" s="198"/>
      <c r="H187" s="201">
        <v>0.28799999999999998</v>
      </c>
      <c r="I187" s="202"/>
      <c r="J187" s="198"/>
      <c r="K187" s="198"/>
      <c r="L187" s="203"/>
      <c r="M187" s="204"/>
      <c r="N187" s="205"/>
      <c r="O187" s="205"/>
      <c r="P187" s="205"/>
      <c r="Q187" s="205"/>
      <c r="R187" s="205"/>
      <c r="S187" s="205"/>
      <c r="T187" s="206"/>
      <c r="AT187" s="207" t="s">
        <v>214</v>
      </c>
      <c r="AU187" s="207" t="s">
        <v>81</v>
      </c>
      <c r="AV187" s="13" t="s">
        <v>81</v>
      </c>
      <c r="AW187" s="13" t="s">
        <v>34</v>
      </c>
      <c r="AX187" s="13" t="s">
        <v>72</v>
      </c>
      <c r="AY187" s="207" t="s">
        <v>177</v>
      </c>
    </row>
    <row r="188" spans="1:65" s="14" customFormat="1" ht="11.25">
      <c r="B188" s="208"/>
      <c r="C188" s="209"/>
      <c r="D188" s="191" t="s">
        <v>214</v>
      </c>
      <c r="E188" s="210" t="s">
        <v>19</v>
      </c>
      <c r="F188" s="211" t="s">
        <v>217</v>
      </c>
      <c r="G188" s="209"/>
      <c r="H188" s="212">
        <v>0.28799999999999998</v>
      </c>
      <c r="I188" s="213"/>
      <c r="J188" s="209"/>
      <c r="K188" s="209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214</v>
      </c>
      <c r="AU188" s="218" t="s">
        <v>81</v>
      </c>
      <c r="AV188" s="14" t="s">
        <v>184</v>
      </c>
      <c r="AW188" s="14" t="s">
        <v>34</v>
      </c>
      <c r="AX188" s="14" t="s">
        <v>79</v>
      </c>
      <c r="AY188" s="218" t="s">
        <v>177</v>
      </c>
    </row>
    <row r="189" spans="1:65" s="2" customFormat="1" ht="24.2" customHeight="1">
      <c r="A189" s="34"/>
      <c r="B189" s="35"/>
      <c r="C189" s="178" t="s">
        <v>325</v>
      </c>
      <c r="D189" s="178" t="s">
        <v>179</v>
      </c>
      <c r="E189" s="179" t="s">
        <v>326</v>
      </c>
      <c r="F189" s="180" t="s">
        <v>327</v>
      </c>
      <c r="G189" s="181" t="s">
        <v>201</v>
      </c>
      <c r="H189" s="182">
        <v>240</v>
      </c>
      <c r="I189" s="183"/>
      <c r="J189" s="184">
        <f>ROUND(I189*H189,2)</f>
        <v>0</v>
      </c>
      <c r="K189" s="180" t="s">
        <v>183</v>
      </c>
      <c r="L189" s="39"/>
      <c r="M189" s="185" t="s">
        <v>19</v>
      </c>
      <c r="N189" s="186" t="s">
        <v>43</v>
      </c>
      <c r="O189" s="64"/>
      <c r="P189" s="187">
        <f>O189*H189</f>
        <v>0</v>
      </c>
      <c r="Q189" s="187">
        <v>2.459E-5</v>
      </c>
      <c r="R189" s="187">
        <f>Q189*H189</f>
        <v>5.9015999999999999E-3</v>
      </c>
      <c r="S189" s="187">
        <v>0</v>
      </c>
      <c r="T189" s="18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9" t="s">
        <v>184</v>
      </c>
      <c r="AT189" s="189" t="s">
        <v>179</v>
      </c>
      <c r="AU189" s="189" t="s">
        <v>81</v>
      </c>
      <c r="AY189" s="17" t="s">
        <v>177</v>
      </c>
      <c r="BE189" s="190">
        <f>IF(N189="základní",J189,0)</f>
        <v>0</v>
      </c>
      <c r="BF189" s="190">
        <f>IF(N189="snížená",J189,0)</f>
        <v>0</v>
      </c>
      <c r="BG189" s="190">
        <f>IF(N189="zákl. přenesená",J189,0)</f>
        <v>0</v>
      </c>
      <c r="BH189" s="190">
        <f>IF(N189="sníž. přenesená",J189,0)</f>
        <v>0</v>
      </c>
      <c r="BI189" s="190">
        <f>IF(N189="nulová",J189,0)</f>
        <v>0</v>
      </c>
      <c r="BJ189" s="17" t="s">
        <v>79</v>
      </c>
      <c r="BK189" s="190">
        <f>ROUND(I189*H189,2)</f>
        <v>0</v>
      </c>
      <c r="BL189" s="17" t="s">
        <v>184</v>
      </c>
      <c r="BM189" s="189" t="s">
        <v>328</v>
      </c>
    </row>
    <row r="190" spans="1:65" s="2" customFormat="1" ht="19.5">
      <c r="A190" s="34"/>
      <c r="B190" s="35"/>
      <c r="C190" s="36"/>
      <c r="D190" s="191" t="s">
        <v>186</v>
      </c>
      <c r="E190" s="36"/>
      <c r="F190" s="192" t="s">
        <v>329</v>
      </c>
      <c r="G190" s="36"/>
      <c r="H190" s="36"/>
      <c r="I190" s="193"/>
      <c r="J190" s="36"/>
      <c r="K190" s="36"/>
      <c r="L190" s="39"/>
      <c r="M190" s="194"/>
      <c r="N190" s="195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186</v>
      </c>
      <c r="AU190" s="17" t="s">
        <v>81</v>
      </c>
    </row>
    <row r="191" spans="1:65" s="2" customFormat="1" ht="117">
      <c r="A191" s="34"/>
      <c r="B191" s="35"/>
      <c r="C191" s="36"/>
      <c r="D191" s="191" t="s">
        <v>188</v>
      </c>
      <c r="E191" s="36"/>
      <c r="F191" s="196" t="s">
        <v>330</v>
      </c>
      <c r="G191" s="36"/>
      <c r="H191" s="36"/>
      <c r="I191" s="193"/>
      <c r="J191" s="36"/>
      <c r="K191" s="36"/>
      <c r="L191" s="39"/>
      <c r="M191" s="194"/>
      <c r="N191" s="195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188</v>
      </c>
      <c r="AU191" s="17" t="s">
        <v>81</v>
      </c>
    </row>
    <row r="192" spans="1:65" s="2" customFormat="1" ht="29.25">
      <c r="A192" s="34"/>
      <c r="B192" s="35"/>
      <c r="C192" s="36"/>
      <c r="D192" s="191" t="s">
        <v>205</v>
      </c>
      <c r="E192" s="36"/>
      <c r="F192" s="196" t="s">
        <v>331</v>
      </c>
      <c r="G192" s="36"/>
      <c r="H192" s="36"/>
      <c r="I192" s="193"/>
      <c r="J192" s="36"/>
      <c r="K192" s="36"/>
      <c r="L192" s="39"/>
      <c r="M192" s="194"/>
      <c r="N192" s="195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205</v>
      </c>
      <c r="AU192" s="17" t="s">
        <v>81</v>
      </c>
    </row>
    <row r="193" spans="1:65" s="13" customFormat="1" ht="11.25">
      <c r="B193" s="197"/>
      <c r="C193" s="198"/>
      <c r="D193" s="191" t="s">
        <v>214</v>
      </c>
      <c r="E193" s="199" t="s">
        <v>19</v>
      </c>
      <c r="F193" s="200" t="s">
        <v>332</v>
      </c>
      <c r="G193" s="198"/>
      <c r="H193" s="201">
        <v>64</v>
      </c>
      <c r="I193" s="202"/>
      <c r="J193" s="198"/>
      <c r="K193" s="198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214</v>
      </c>
      <c r="AU193" s="207" t="s">
        <v>81</v>
      </c>
      <c r="AV193" s="13" t="s">
        <v>81</v>
      </c>
      <c r="AW193" s="13" t="s">
        <v>34</v>
      </c>
      <c r="AX193" s="13" t="s">
        <v>72</v>
      </c>
      <c r="AY193" s="207" t="s">
        <v>177</v>
      </c>
    </row>
    <row r="194" spans="1:65" s="13" customFormat="1" ht="11.25">
      <c r="B194" s="197"/>
      <c r="C194" s="198"/>
      <c r="D194" s="191" t="s">
        <v>214</v>
      </c>
      <c r="E194" s="199" t="s">
        <v>19</v>
      </c>
      <c r="F194" s="200" t="s">
        <v>333</v>
      </c>
      <c r="G194" s="198"/>
      <c r="H194" s="201">
        <v>176</v>
      </c>
      <c r="I194" s="202"/>
      <c r="J194" s="198"/>
      <c r="K194" s="198"/>
      <c r="L194" s="203"/>
      <c r="M194" s="204"/>
      <c r="N194" s="205"/>
      <c r="O194" s="205"/>
      <c r="P194" s="205"/>
      <c r="Q194" s="205"/>
      <c r="R194" s="205"/>
      <c r="S194" s="205"/>
      <c r="T194" s="206"/>
      <c r="AT194" s="207" t="s">
        <v>214</v>
      </c>
      <c r="AU194" s="207" t="s">
        <v>81</v>
      </c>
      <c r="AV194" s="13" t="s">
        <v>81</v>
      </c>
      <c r="AW194" s="13" t="s">
        <v>34</v>
      </c>
      <c r="AX194" s="13" t="s">
        <v>72</v>
      </c>
      <c r="AY194" s="207" t="s">
        <v>177</v>
      </c>
    </row>
    <row r="195" spans="1:65" s="14" customFormat="1" ht="11.25">
      <c r="B195" s="208"/>
      <c r="C195" s="209"/>
      <c r="D195" s="191" t="s">
        <v>214</v>
      </c>
      <c r="E195" s="210" t="s">
        <v>19</v>
      </c>
      <c r="F195" s="211" t="s">
        <v>217</v>
      </c>
      <c r="G195" s="209"/>
      <c r="H195" s="212">
        <v>240</v>
      </c>
      <c r="I195" s="213"/>
      <c r="J195" s="209"/>
      <c r="K195" s="209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214</v>
      </c>
      <c r="AU195" s="218" t="s">
        <v>81</v>
      </c>
      <c r="AV195" s="14" t="s">
        <v>184</v>
      </c>
      <c r="AW195" s="14" t="s">
        <v>34</v>
      </c>
      <c r="AX195" s="14" t="s">
        <v>79</v>
      </c>
      <c r="AY195" s="218" t="s">
        <v>177</v>
      </c>
    </row>
    <row r="196" spans="1:65" s="2" customFormat="1" ht="14.45" customHeight="1">
      <c r="A196" s="34"/>
      <c r="B196" s="35"/>
      <c r="C196" s="219" t="s">
        <v>334</v>
      </c>
      <c r="D196" s="219" t="s">
        <v>335</v>
      </c>
      <c r="E196" s="220" t="s">
        <v>336</v>
      </c>
      <c r="F196" s="221" t="s">
        <v>337</v>
      </c>
      <c r="G196" s="222" t="s">
        <v>201</v>
      </c>
      <c r="H196" s="223">
        <v>240</v>
      </c>
      <c r="I196" s="224"/>
      <c r="J196" s="225">
        <f>ROUND(I196*H196,2)</f>
        <v>0</v>
      </c>
      <c r="K196" s="221" t="s">
        <v>183</v>
      </c>
      <c r="L196" s="226"/>
      <c r="M196" s="227" t="s">
        <v>19</v>
      </c>
      <c r="N196" s="228" t="s">
        <v>43</v>
      </c>
      <c r="O196" s="64"/>
      <c r="P196" s="187">
        <f>O196*H196</f>
        <v>0</v>
      </c>
      <c r="Q196" s="187">
        <v>4.0000000000000003E-5</v>
      </c>
      <c r="R196" s="187">
        <f>Q196*H196</f>
        <v>9.6000000000000009E-3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229</v>
      </c>
      <c r="AT196" s="189" t="s">
        <v>335</v>
      </c>
      <c r="AU196" s="189" t="s">
        <v>81</v>
      </c>
      <c r="AY196" s="17" t="s">
        <v>177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7" t="s">
        <v>79</v>
      </c>
      <c r="BK196" s="190">
        <f>ROUND(I196*H196,2)</f>
        <v>0</v>
      </c>
      <c r="BL196" s="17" t="s">
        <v>184</v>
      </c>
      <c r="BM196" s="189" t="s">
        <v>338</v>
      </c>
    </row>
    <row r="197" spans="1:65" s="2" customFormat="1" ht="11.25">
      <c r="A197" s="34"/>
      <c r="B197" s="35"/>
      <c r="C197" s="36"/>
      <c r="D197" s="191" t="s">
        <v>186</v>
      </c>
      <c r="E197" s="36"/>
      <c r="F197" s="192" t="s">
        <v>337</v>
      </c>
      <c r="G197" s="36"/>
      <c r="H197" s="36"/>
      <c r="I197" s="193"/>
      <c r="J197" s="36"/>
      <c r="K197" s="36"/>
      <c r="L197" s="39"/>
      <c r="M197" s="194"/>
      <c r="N197" s="195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186</v>
      </c>
      <c r="AU197" s="17" t="s">
        <v>81</v>
      </c>
    </row>
    <row r="198" spans="1:65" s="12" customFormat="1" ht="22.9" customHeight="1">
      <c r="B198" s="162"/>
      <c r="C198" s="163"/>
      <c r="D198" s="164" t="s">
        <v>71</v>
      </c>
      <c r="E198" s="176" t="s">
        <v>184</v>
      </c>
      <c r="F198" s="176" t="s">
        <v>339</v>
      </c>
      <c r="G198" s="163"/>
      <c r="H198" s="163"/>
      <c r="I198" s="166"/>
      <c r="J198" s="177">
        <f>BK198</f>
        <v>0</v>
      </c>
      <c r="K198" s="163"/>
      <c r="L198" s="168"/>
      <c r="M198" s="169"/>
      <c r="N198" s="170"/>
      <c r="O198" s="170"/>
      <c r="P198" s="171">
        <f>SUM(P199:P241)</f>
        <v>0</v>
      </c>
      <c r="Q198" s="170"/>
      <c r="R198" s="171">
        <f>SUM(R199:R241)</f>
        <v>194.18169539999997</v>
      </c>
      <c r="S198" s="170"/>
      <c r="T198" s="172">
        <f>SUM(T199:T241)</f>
        <v>82.063599999999994</v>
      </c>
      <c r="AR198" s="173" t="s">
        <v>79</v>
      </c>
      <c r="AT198" s="174" t="s">
        <v>71</v>
      </c>
      <c r="AU198" s="174" t="s">
        <v>79</v>
      </c>
      <c r="AY198" s="173" t="s">
        <v>177</v>
      </c>
      <c r="BK198" s="175">
        <f>SUM(BK199:BK241)</f>
        <v>0</v>
      </c>
    </row>
    <row r="199" spans="1:65" s="2" customFormat="1" ht="24.2" customHeight="1">
      <c r="A199" s="34"/>
      <c r="B199" s="35"/>
      <c r="C199" s="178" t="s">
        <v>340</v>
      </c>
      <c r="D199" s="178" t="s">
        <v>179</v>
      </c>
      <c r="E199" s="179" t="s">
        <v>341</v>
      </c>
      <c r="F199" s="180" t="s">
        <v>342</v>
      </c>
      <c r="G199" s="181" t="s">
        <v>210</v>
      </c>
      <c r="H199" s="182">
        <v>27.15</v>
      </c>
      <c r="I199" s="183"/>
      <c r="J199" s="184">
        <f>ROUND(I199*H199,2)</f>
        <v>0</v>
      </c>
      <c r="K199" s="180" t="s">
        <v>183</v>
      </c>
      <c r="L199" s="39"/>
      <c r="M199" s="185" t="s">
        <v>19</v>
      </c>
      <c r="N199" s="186" t="s">
        <v>43</v>
      </c>
      <c r="O199" s="64"/>
      <c r="P199" s="187">
        <f>O199*H199</f>
        <v>0</v>
      </c>
      <c r="Q199" s="187">
        <v>0</v>
      </c>
      <c r="R199" s="187">
        <f>Q199*H199</f>
        <v>0</v>
      </c>
      <c r="S199" s="187">
        <v>1.8</v>
      </c>
      <c r="T199" s="188">
        <f>S199*H199</f>
        <v>48.87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184</v>
      </c>
      <c r="AT199" s="189" t="s">
        <v>179</v>
      </c>
      <c r="AU199" s="189" t="s">
        <v>81</v>
      </c>
      <c r="AY199" s="17" t="s">
        <v>177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79</v>
      </c>
      <c r="BK199" s="190">
        <f>ROUND(I199*H199,2)</f>
        <v>0</v>
      </c>
      <c r="BL199" s="17" t="s">
        <v>184</v>
      </c>
      <c r="BM199" s="189" t="s">
        <v>343</v>
      </c>
    </row>
    <row r="200" spans="1:65" s="2" customFormat="1" ht="29.25">
      <c r="A200" s="34"/>
      <c r="B200" s="35"/>
      <c r="C200" s="36"/>
      <c r="D200" s="191" t="s">
        <v>186</v>
      </c>
      <c r="E200" s="36"/>
      <c r="F200" s="192" t="s">
        <v>344</v>
      </c>
      <c r="G200" s="36"/>
      <c r="H200" s="36"/>
      <c r="I200" s="193"/>
      <c r="J200" s="36"/>
      <c r="K200" s="36"/>
      <c r="L200" s="39"/>
      <c r="M200" s="194"/>
      <c r="N200" s="195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186</v>
      </c>
      <c r="AU200" s="17" t="s">
        <v>81</v>
      </c>
    </row>
    <row r="201" spans="1:65" s="2" customFormat="1" ht="409.5">
      <c r="A201" s="34"/>
      <c r="B201" s="35"/>
      <c r="C201" s="36"/>
      <c r="D201" s="191" t="s">
        <v>188</v>
      </c>
      <c r="E201" s="36"/>
      <c r="F201" s="196" t="s">
        <v>345</v>
      </c>
      <c r="G201" s="36"/>
      <c r="H201" s="36"/>
      <c r="I201" s="193"/>
      <c r="J201" s="36"/>
      <c r="K201" s="36"/>
      <c r="L201" s="39"/>
      <c r="M201" s="194"/>
      <c r="N201" s="195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188</v>
      </c>
      <c r="AU201" s="17" t="s">
        <v>81</v>
      </c>
    </row>
    <row r="202" spans="1:65" s="2" customFormat="1" ht="19.5">
      <c r="A202" s="34"/>
      <c r="B202" s="35"/>
      <c r="C202" s="36"/>
      <c r="D202" s="191" t="s">
        <v>205</v>
      </c>
      <c r="E202" s="36"/>
      <c r="F202" s="196" t="s">
        <v>346</v>
      </c>
      <c r="G202" s="36"/>
      <c r="H202" s="36"/>
      <c r="I202" s="193"/>
      <c r="J202" s="36"/>
      <c r="K202" s="36"/>
      <c r="L202" s="39"/>
      <c r="M202" s="194"/>
      <c r="N202" s="195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205</v>
      </c>
      <c r="AU202" s="17" t="s">
        <v>81</v>
      </c>
    </row>
    <row r="203" spans="1:65" s="13" customFormat="1" ht="22.5">
      <c r="B203" s="197"/>
      <c r="C203" s="198"/>
      <c r="D203" s="191" t="s">
        <v>214</v>
      </c>
      <c r="E203" s="199" t="s">
        <v>19</v>
      </c>
      <c r="F203" s="200" t="s">
        <v>347</v>
      </c>
      <c r="G203" s="198"/>
      <c r="H203" s="201">
        <v>27.15</v>
      </c>
      <c r="I203" s="202"/>
      <c r="J203" s="198"/>
      <c r="K203" s="198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214</v>
      </c>
      <c r="AU203" s="207" t="s">
        <v>81</v>
      </c>
      <c r="AV203" s="13" t="s">
        <v>81</v>
      </c>
      <c r="AW203" s="13" t="s">
        <v>34</v>
      </c>
      <c r="AX203" s="13" t="s">
        <v>72</v>
      </c>
      <c r="AY203" s="207" t="s">
        <v>177</v>
      </c>
    </row>
    <row r="204" spans="1:65" s="14" customFormat="1" ht="11.25">
      <c r="B204" s="208"/>
      <c r="C204" s="209"/>
      <c r="D204" s="191" t="s">
        <v>214</v>
      </c>
      <c r="E204" s="210" t="s">
        <v>19</v>
      </c>
      <c r="F204" s="211" t="s">
        <v>217</v>
      </c>
      <c r="G204" s="209"/>
      <c r="H204" s="212">
        <v>27.15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214</v>
      </c>
      <c r="AU204" s="218" t="s">
        <v>81</v>
      </c>
      <c r="AV204" s="14" t="s">
        <v>184</v>
      </c>
      <c r="AW204" s="14" t="s">
        <v>34</v>
      </c>
      <c r="AX204" s="14" t="s">
        <v>79</v>
      </c>
      <c r="AY204" s="218" t="s">
        <v>177</v>
      </c>
    </row>
    <row r="205" spans="1:65" s="2" customFormat="1" ht="24.2" customHeight="1">
      <c r="A205" s="34"/>
      <c r="B205" s="35"/>
      <c r="C205" s="178" t="s">
        <v>348</v>
      </c>
      <c r="D205" s="178" t="s">
        <v>179</v>
      </c>
      <c r="E205" s="179" t="s">
        <v>349</v>
      </c>
      <c r="F205" s="180" t="s">
        <v>350</v>
      </c>
      <c r="G205" s="181" t="s">
        <v>210</v>
      </c>
      <c r="H205" s="182">
        <v>27.15</v>
      </c>
      <c r="I205" s="183"/>
      <c r="J205" s="184">
        <f>ROUND(I205*H205,2)</f>
        <v>0</v>
      </c>
      <c r="K205" s="180" t="s">
        <v>183</v>
      </c>
      <c r="L205" s="39"/>
      <c r="M205" s="185" t="s">
        <v>19</v>
      </c>
      <c r="N205" s="186" t="s">
        <v>43</v>
      </c>
      <c r="O205" s="64"/>
      <c r="P205" s="187">
        <f>O205*H205</f>
        <v>0</v>
      </c>
      <c r="Q205" s="187">
        <v>0.4</v>
      </c>
      <c r="R205" s="187">
        <f>Q205*H205</f>
        <v>10.86</v>
      </c>
      <c r="S205" s="187">
        <v>0</v>
      </c>
      <c r="T205" s="18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9" t="s">
        <v>184</v>
      </c>
      <c r="AT205" s="189" t="s">
        <v>179</v>
      </c>
      <c r="AU205" s="189" t="s">
        <v>81</v>
      </c>
      <c r="AY205" s="17" t="s">
        <v>177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17" t="s">
        <v>79</v>
      </c>
      <c r="BK205" s="190">
        <f>ROUND(I205*H205,2)</f>
        <v>0</v>
      </c>
      <c r="BL205" s="17" t="s">
        <v>184</v>
      </c>
      <c r="BM205" s="189" t="s">
        <v>351</v>
      </c>
    </row>
    <row r="206" spans="1:65" s="2" customFormat="1" ht="29.25">
      <c r="A206" s="34"/>
      <c r="B206" s="35"/>
      <c r="C206" s="36"/>
      <c r="D206" s="191" t="s">
        <v>186</v>
      </c>
      <c r="E206" s="36"/>
      <c r="F206" s="192" t="s">
        <v>352</v>
      </c>
      <c r="G206" s="36"/>
      <c r="H206" s="36"/>
      <c r="I206" s="193"/>
      <c r="J206" s="36"/>
      <c r="K206" s="36"/>
      <c r="L206" s="39"/>
      <c r="M206" s="194"/>
      <c r="N206" s="195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186</v>
      </c>
      <c r="AU206" s="17" t="s">
        <v>81</v>
      </c>
    </row>
    <row r="207" spans="1:65" s="2" customFormat="1" ht="156">
      <c r="A207" s="34"/>
      <c r="B207" s="35"/>
      <c r="C207" s="36"/>
      <c r="D207" s="191" t="s">
        <v>188</v>
      </c>
      <c r="E207" s="36"/>
      <c r="F207" s="196" t="s">
        <v>353</v>
      </c>
      <c r="G207" s="36"/>
      <c r="H207" s="36"/>
      <c r="I207" s="193"/>
      <c r="J207" s="36"/>
      <c r="K207" s="36"/>
      <c r="L207" s="39"/>
      <c r="M207" s="194"/>
      <c r="N207" s="195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188</v>
      </c>
      <c r="AU207" s="17" t="s">
        <v>81</v>
      </c>
    </row>
    <row r="208" spans="1:65" s="2" customFormat="1" ht="24.2" customHeight="1">
      <c r="A208" s="34"/>
      <c r="B208" s="35"/>
      <c r="C208" s="178" t="s">
        <v>354</v>
      </c>
      <c r="D208" s="178" t="s">
        <v>179</v>
      </c>
      <c r="E208" s="179" t="s">
        <v>355</v>
      </c>
      <c r="F208" s="180" t="s">
        <v>356</v>
      </c>
      <c r="G208" s="181" t="s">
        <v>210</v>
      </c>
      <c r="H208" s="182">
        <v>27.15</v>
      </c>
      <c r="I208" s="183"/>
      <c r="J208" s="184">
        <f>ROUND(I208*H208,2)</f>
        <v>0</v>
      </c>
      <c r="K208" s="180" t="s">
        <v>183</v>
      </c>
      <c r="L208" s="39"/>
      <c r="M208" s="185" t="s">
        <v>19</v>
      </c>
      <c r="N208" s="186" t="s">
        <v>43</v>
      </c>
      <c r="O208" s="64"/>
      <c r="P208" s="187">
        <f>O208*H208</f>
        <v>0</v>
      </c>
      <c r="Q208" s="187">
        <v>0</v>
      </c>
      <c r="R208" s="187">
        <f>Q208*H208</f>
        <v>0</v>
      </c>
      <c r="S208" s="187">
        <v>0</v>
      </c>
      <c r="T208" s="18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184</v>
      </c>
      <c r="AT208" s="189" t="s">
        <v>179</v>
      </c>
      <c r="AU208" s="189" t="s">
        <v>81</v>
      </c>
      <c r="AY208" s="17" t="s">
        <v>177</v>
      </c>
      <c r="BE208" s="190">
        <f>IF(N208="základní",J208,0)</f>
        <v>0</v>
      </c>
      <c r="BF208" s="190">
        <f>IF(N208="snížená",J208,0)</f>
        <v>0</v>
      </c>
      <c r="BG208" s="190">
        <f>IF(N208="zákl. přenesená",J208,0)</f>
        <v>0</v>
      </c>
      <c r="BH208" s="190">
        <f>IF(N208="sníž. přenesená",J208,0)</f>
        <v>0</v>
      </c>
      <c r="BI208" s="190">
        <f>IF(N208="nulová",J208,0)</f>
        <v>0</v>
      </c>
      <c r="BJ208" s="17" t="s">
        <v>79</v>
      </c>
      <c r="BK208" s="190">
        <f>ROUND(I208*H208,2)</f>
        <v>0</v>
      </c>
      <c r="BL208" s="17" t="s">
        <v>184</v>
      </c>
      <c r="BM208" s="189" t="s">
        <v>357</v>
      </c>
    </row>
    <row r="209" spans="1:65" s="2" customFormat="1" ht="29.25">
      <c r="A209" s="34"/>
      <c r="B209" s="35"/>
      <c r="C209" s="36"/>
      <c r="D209" s="191" t="s">
        <v>186</v>
      </c>
      <c r="E209" s="36"/>
      <c r="F209" s="192" t="s">
        <v>358</v>
      </c>
      <c r="G209" s="36"/>
      <c r="H209" s="36"/>
      <c r="I209" s="193"/>
      <c r="J209" s="36"/>
      <c r="K209" s="36"/>
      <c r="L209" s="39"/>
      <c r="M209" s="194"/>
      <c r="N209" s="195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186</v>
      </c>
      <c r="AU209" s="17" t="s">
        <v>81</v>
      </c>
    </row>
    <row r="210" spans="1:65" s="2" customFormat="1" ht="146.25">
      <c r="A210" s="34"/>
      <c r="B210" s="35"/>
      <c r="C210" s="36"/>
      <c r="D210" s="191" t="s">
        <v>188</v>
      </c>
      <c r="E210" s="36"/>
      <c r="F210" s="196" t="s">
        <v>359</v>
      </c>
      <c r="G210" s="36"/>
      <c r="H210" s="36"/>
      <c r="I210" s="193"/>
      <c r="J210" s="36"/>
      <c r="K210" s="36"/>
      <c r="L210" s="39"/>
      <c r="M210" s="194"/>
      <c r="N210" s="195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188</v>
      </c>
      <c r="AU210" s="17" t="s">
        <v>81</v>
      </c>
    </row>
    <row r="211" spans="1:65" s="2" customFormat="1" ht="24.2" customHeight="1">
      <c r="A211" s="34"/>
      <c r="B211" s="35"/>
      <c r="C211" s="178" t="s">
        <v>360</v>
      </c>
      <c r="D211" s="178" t="s">
        <v>179</v>
      </c>
      <c r="E211" s="179" t="s">
        <v>361</v>
      </c>
      <c r="F211" s="180" t="s">
        <v>362</v>
      </c>
      <c r="G211" s="181" t="s">
        <v>210</v>
      </c>
      <c r="H211" s="182">
        <v>27.15</v>
      </c>
      <c r="I211" s="183"/>
      <c r="J211" s="184">
        <f>ROUND(I211*H211,2)</f>
        <v>0</v>
      </c>
      <c r="K211" s="180" t="s">
        <v>183</v>
      </c>
      <c r="L211" s="39"/>
      <c r="M211" s="185" t="s">
        <v>19</v>
      </c>
      <c r="N211" s="186" t="s">
        <v>43</v>
      </c>
      <c r="O211" s="64"/>
      <c r="P211" s="187">
        <f>O211*H211</f>
        <v>0</v>
      </c>
      <c r="Q211" s="187">
        <v>0</v>
      </c>
      <c r="R211" s="187">
        <f>Q211*H211</f>
        <v>0</v>
      </c>
      <c r="S211" s="187">
        <v>0</v>
      </c>
      <c r="T211" s="18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184</v>
      </c>
      <c r="AT211" s="189" t="s">
        <v>179</v>
      </c>
      <c r="AU211" s="189" t="s">
        <v>81</v>
      </c>
      <c r="AY211" s="17" t="s">
        <v>177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7" t="s">
        <v>79</v>
      </c>
      <c r="BK211" s="190">
        <f>ROUND(I211*H211,2)</f>
        <v>0</v>
      </c>
      <c r="BL211" s="17" t="s">
        <v>184</v>
      </c>
      <c r="BM211" s="189" t="s">
        <v>363</v>
      </c>
    </row>
    <row r="212" spans="1:65" s="2" customFormat="1" ht="19.5">
      <c r="A212" s="34"/>
      <c r="B212" s="35"/>
      <c r="C212" s="36"/>
      <c r="D212" s="191" t="s">
        <v>186</v>
      </c>
      <c r="E212" s="36"/>
      <c r="F212" s="192" t="s">
        <v>364</v>
      </c>
      <c r="G212" s="36"/>
      <c r="H212" s="36"/>
      <c r="I212" s="193"/>
      <c r="J212" s="36"/>
      <c r="K212" s="36"/>
      <c r="L212" s="39"/>
      <c r="M212" s="194"/>
      <c r="N212" s="195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186</v>
      </c>
      <c r="AU212" s="17" t="s">
        <v>81</v>
      </c>
    </row>
    <row r="213" spans="1:65" s="2" customFormat="1" ht="58.5">
      <c r="A213" s="34"/>
      <c r="B213" s="35"/>
      <c r="C213" s="36"/>
      <c r="D213" s="191" t="s">
        <v>188</v>
      </c>
      <c r="E213" s="36"/>
      <c r="F213" s="196" t="s">
        <v>365</v>
      </c>
      <c r="G213" s="36"/>
      <c r="H213" s="36"/>
      <c r="I213" s="193"/>
      <c r="J213" s="36"/>
      <c r="K213" s="36"/>
      <c r="L213" s="39"/>
      <c r="M213" s="194"/>
      <c r="N213" s="195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188</v>
      </c>
      <c r="AU213" s="17" t="s">
        <v>81</v>
      </c>
    </row>
    <row r="214" spans="1:65" s="2" customFormat="1" ht="24.2" customHeight="1">
      <c r="A214" s="34"/>
      <c r="B214" s="35"/>
      <c r="C214" s="178" t="s">
        <v>366</v>
      </c>
      <c r="D214" s="178" t="s">
        <v>179</v>
      </c>
      <c r="E214" s="179" t="s">
        <v>367</v>
      </c>
      <c r="F214" s="180" t="s">
        <v>368</v>
      </c>
      <c r="G214" s="181" t="s">
        <v>182</v>
      </c>
      <c r="H214" s="182">
        <v>108.6</v>
      </c>
      <c r="I214" s="183"/>
      <c r="J214" s="184">
        <f>ROUND(I214*H214,2)</f>
        <v>0</v>
      </c>
      <c r="K214" s="180" t="s">
        <v>183</v>
      </c>
      <c r="L214" s="39"/>
      <c r="M214" s="185" t="s">
        <v>19</v>
      </c>
      <c r="N214" s="186" t="s">
        <v>43</v>
      </c>
      <c r="O214" s="64"/>
      <c r="P214" s="187">
        <f>O214*H214</f>
        <v>0</v>
      </c>
      <c r="Q214" s="187">
        <v>0.18729699999999999</v>
      </c>
      <c r="R214" s="187">
        <f>Q214*H214</f>
        <v>20.340454199999996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184</v>
      </c>
      <c r="AT214" s="189" t="s">
        <v>179</v>
      </c>
      <c r="AU214" s="189" t="s">
        <v>81</v>
      </c>
      <c r="AY214" s="17" t="s">
        <v>177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7" t="s">
        <v>79</v>
      </c>
      <c r="BK214" s="190">
        <f>ROUND(I214*H214,2)</f>
        <v>0</v>
      </c>
      <c r="BL214" s="17" t="s">
        <v>184</v>
      </c>
      <c r="BM214" s="189" t="s">
        <v>369</v>
      </c>
    </row>
    <row r="215" spans="1:65" s="2" customFormat="1" ht="19.5">
      <c r="A215" s="34"/>
      <c r="B215" s="35"/>
      <c r="C215" s="36"/>
      <c r="D215" s="191" t="s">
        <v>186</v>
      </c>
      <c r="E215" s="36"/>
      <c r="F215" s="192" t="s">
        <v>370</v>
      </c>
      <c r="G215" s="36"/>
      <c r="H215" s="36"/>
      <c r="I215" s="193"/>
      <c r="J215" s="36"/>
      <c r="K215" s="36"/>
      <c r="L215" s="39"/>
      <c r="M215" s="194"/>
      <c r="N215" s="195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186</v>
      </c>
      <c r="AU215" s="17" t="s">
        <v>81</v>
      </c>
    </row>
    <row r="216" spans="1:65" s="2" customFormat="1" ht="48.75">
      <c r="A216" s="34"/>
      <c r="B216" s="35"/>
      <c r="C216" s="36"/>
      <c r="D216" s="191" t="s">
        <v>188</v>
      </c>
      <c r="E216" s="36"/>
      <c r="F216" s="196" t="s">
        <v>371</v>
      </c>
      <c r="G216" s="36"/>
      <c r="H216" s="36"/>
      <c r="I216" s="193"/>
      <c r="J216" s="36"/>
      <c r="K216" s="36"/>
      <c r="L216" s="39"/>
      <c r="M216" s="194"/>
      <c r="N216" s="195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188</v>
      </c>
      <c r="AU216" s="17" t="s">
        <v>81</v>
      </c>
    </row>
    <row r="217" spans="1:65" s="2" customFormat="1" ht="19.5">
      <c r="A217" s="34"/>
      <c r="B217" s="35"/>
      <c r="C217" s="36"/>
      <c r="D217" s="191" t="s">
        <v>205</v>
      </c>
      <c r="E217" s="36"/>
      <c r="F217" s="196" t="s">
        <v>372</v>
      </c>
      <c r="G217" s="36"/>
      <c r="H217" s="36"/>
      <c r="I217" s="193"/>
      <c r="J217" s="36"/>
      <c r="K217" s="36"/>
      <c r="L217" s="39"/>
      <c r="M217" s="194"/>
      <c r="N217" s="195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205</v>
      </c>
      <c r="AU217" s="17" t="s">
        <v>81</v>
      </c>
    </row>
    <row r="218" spans="1:65" s="13" customFormat="1" ht="11.25">
      <c r="B218" s="197"/>
      <c r="C218" s="198"/>
      <c r="D218" s="191" t="s">
        <v>214</v>
      </c>
      <c r="E218" s="199" t="s">
        <v>19</v>
      </c>
      <c r="F218" s="200" t="s">
        <v>373</v>
      </c>
      <c r="G218" s="198"/>
      <c r="H218" s="201">
        <v>108.6</v>
      </c>
      <c r="I218" s="202"/>
      <c r="J218" s="198"/>
      <c r="K218" s="198"/>
      <c r="L218" s="203"/>
      <c r="M218" s="204"/>
      <c r="N218" s="205"/>
      <c r="O218" s="205"/>
      <c r="P218" s="205"/>
      <c r="Q218" s="205"/>
      <c r="R218" s="205"/>
      <c r="S218" s="205"/>
      <c r="T218" s="206"/>
      <c r="AT218" s="207" t="s">
        <v>214</v>
      </c>
      <c r="AU218" s="207" t="s">
        <v>81</v>
      </c>
      <c r="AV218" s="13" t="s">
        <v>81</v>
      </c>
      <c r="AW218" s="13" t="s">
        <v>34</v>
      </c>
      <c r="AX218" s="13" t="s">
        <v>72</v>
      </c>
      <c r="AY218" s="207" t="s">
        <v>177</v>
      </c>
    </row>
    <row r="219" spans="1:65" s="14" customFormat="1" ht="11.25">
      <c r="B219" s="208"/>
      <c r="C219" s="209"/>
      <c r="D219" s="191" t="s">
        <v>214</v>
      </c>
      <c r="E219" s="210" t="s">
        <v>19</v>
      </c>
      <c r="F219" s="211" t="s">
        <v>217</v>
      </c>
      <c r="G219" s="209"/>
      <c r="H219" s="212">
        <v>108.6</v>
      </c>
      <c r="I219" s="213"/>
      <c r="J219" s="209"/>
      <c r="K219" s="209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214</v>
      </c>
      <c r="AU219" s="218" t="s">
        <v>81</v>
      </c>
      <c r="AV219" s="14" t="s">
        <v>184</v>
      </c>
      <c r="AW219" s="14" t="s">
        <v>34</v>
      </c>
      <c r="AX219" s="14" t="s">
        <v>79</v>
      </c>
      <c r="AY219" s="218" t="s">
        <v>177</v>
      </c>
    </row>
    <row r="220" spans="1:65" s="2" customFormat="1" ht="24.2" customHeight="1">
      <c r="A220" s="34"/>
      <c r="B220" s="35"/>
      <c r="C220" s="178" t="s">
        <v>374</v>
      </c>
      <c r="D220" s="178" t="s">
        <v>179</v>
      </c>
      <c r="E220" s="179" t="s">
        <v>375</v>
      </c>
      <c r="F220" s="180" t="s">
        <v>376</v>
      </c>
      <c r="G220" s="181" t="s">
        <v>182</v>
      </c>
      <c r="H220" s="182">
        <v>0.72</v>
      </c>
      <c r="I220" s="183"/>
      <c r="J220" s="184">
        <f>ROUND(I220*H220,2)</f>
        <v>0</v>
      </c>
      <c r="K220" s="180" t="s">
        <v>183</v>
      </c>
      <c r="L220" s="39"/>
      <c r="M220" s="185" t="s">
        <v>19</v>
      </c>
      <c r="N220" s="186" t="s">
        <v>43</v>
      </c>
      <c r="O220" s="64"/>
      <c r="P220" s="187">
        <f>O220*H220</f>
        <v>0</v>
      </c>
      <c r="Q220" s="187">
        <v>2.102E-2</v>
      </c>
      <c r="R220" s="187">
        <f>Q220*H220</f>
        <v>1.5134399999999999E-2</v>
      </c>
      <c r="S220" s="187">
        <v>0</v>
      </c>
      <c r="T220" s="18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9" t="s">
        <v>184</v>
      </c>
      <c r="AT220" s="189" t="s">
        <v>179</v>
      </c>
      <c r="AU220" s="189" t="s">
        <v>81</v>
      </c>
      <c r="AY220" s="17" t="s">
        <v>177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7" t="s">
        <v>79</v>
      </c>
      <c r="BK220" s="190">
        <f>ROUND(I220*H220,2)</f>
        <v>0</v>
      </c>
      <c r="BL220" s="17" t="s">
        <v>184</v>
      </c>
      <c r="BM220" s="189" t="s">
        <v>377</v>
      </c>
    </row>
    <row r="221" spans="1:65" s="2" customFormat="1" ht="19.5">
      <c r="A221" s="34"/>
      <c r="B221" s="35"/>
      <c r="C221" s="36"/>
      <c r="D221" s="191" t="s">
        <v>186</v>
      </c>
      <c r="E221" s="36"/>
      <c r="F221" s="192" t="s">
        <v>378</v>
      </c>
      <c r="G221" s="36"/>
      <c r="H221" s="36"/>
      <c r="I221" s="193"/>
      <c r="J221" s="36"/>
      <c r="K221" s="36"/>
      <c r="L221" s="39"/>
      <c r="M221" s="194"/>
      <c r="N221" s="195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186</v>
      </c>
      <c r="AU221" s="17" t="s">
        <v>81</v>
      </c>
    </row>
    <row r="222" spans="1:65" s="2" customFormat="1" ht="117">
      <c r="A222" s="34"/>
      <c r="B222" s="35"/>
      <c r="C222" s="36"/>
      <c r="D222" s="191" t="s">
        <v>188</v>
      </c>
      <c r="E222" s="36"/>
      <c r="F222" s="196" t="s">
        <v>379</v>
      </c>
      <c r="G222" s="36"/>
      <c r="H222" s="36"/>
      <c r="I222" s="193"/>
      <c r="J222" s="36"/>
      <c r="K222" s="36"/>
      <c r="L222" s="39"/>
      <c r="M222" s="194"/>
      <c r="N222" s="195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188</v>
      </c>
      <c r="AU222" s="17" t="s">
        <v>81</v>
      </c>
    </row>
    <row r="223" spans="1:65" s="2" customFormat="1" ht="19.5">
      <c r="A223" s="34"/>
      <c r="B223" s="35"/>
      <c r="C223" s="36"/>
      <c r="D223" s="191" t="s">
        <v>205</v>
      </c>
      <c r="E223" s="36"/>
      <c r="F223" s="196" t="s">
        <v>380</v>
      </c>
      <c r="G223" s="36"/>
      <c r="H223" s="36"/>
      <c r="I223" s="193"/>
      <c r="J223" s="36"/>
      <c r="K223" s="36"/>
      <c r="L223" s="39"/>
      <c r="M223" s="194"/>
      <c r="N223" s="195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205</v>
      </c>
      <c r="AU223" s="17" t="s">
        <v>81</v>
      </c>
    </row>
    <row r="224" spans="1:65" s="13" customFormat="1" ht="11.25">
      <c r="B224" s="197"/>
      <c r="C224" s="198"/>
      <c r="D224" s="191" t="s">
        <v>214</v>
      </c>
      <c r="E224" s="199" t="s">
        <v>19</v>
      </c>
      <c r="F224" s="200" t="s">
        <v>381</v>
      </c>
      <c r="G224" s="198"/>
      <c r="H224" s="201">
        <v>0.72</v>
      </c>
      <c r="I224" s="202"/>
      <c r="J224" s="198"/>
      <c r="K224" s="198"/>
      <c r="L224" s="203"/>
      <c r="M224" s="204"/>
      <c r="N224" s="205"/>
      <c r="O224" s="205"/>
      <c r="P224" s="205"/>
      <c r="Q224" s="205"/>
      <c r="R224" s="205"/>
      <c r="S224" s="205"/>
      <c r="T224" s="206"/>
      <c r="AT224" s="207" t="s">
        <v>214</v>
      </c>
      <c r="AU224" s="207" t="s">
        <v>81</v>
      </c>
      <c r="AV224" s="13" t="s">
        <v>81</v>
      </c>
      <c r="AW224" s="13" t="s">
        <v>34</v>
      </c>
      <c r="AX224" s="13" t="s">
        <v>72</v>
      </c>
      <c r="AY224" s="207" t="s">
        <v>177</v>
      </c>
    </row>
    <row r="225" spans="1:65" s="14" customFormat="1" ht="11.25">
      <c r="B225" s="208"/>
      <c r="C225" s="209"/>
      <c r="D225" s="191" t="s">
        <v>214</v>
      </c>
      <c r="E225" s="210" t="s">
        <v>19</v>
      </c>
      <c r="F225" s="211" t="s">
        <v>217</v>
      </c>
      <c r="G225" s="209"/>
      <c r="H225" s="212">
        <v>0.72</v>
      </c>
      <c r="I225" s="213"/>
      <c r="J225" s="209"/>
      <c r="K225" s="209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214</v>
      </c>
      <c r="AU225" s="218" t="s">
        <v>81</v>
      </c>
      <c r="AV225" s="14" t="s">
        <v>184</v>
      </c>
      <c r="AW225" s="14" t="s">
        <v>34</v>
      </c>
      <c r="AX225" s="14" t="s">
        <v>79</v>
      </c>
      <c r="AY225" s="218" t="s">
        <v>177</v>
      </c>
    </row>
    <row r="226" spans="1:65" s="2" customFormat="1" ht="24.2" customHeight="1">
      <c r="A226" s="34"/>
      <c r="B226" s="35"/>
      <c r="C226" s="178" t="s">
        <v>382</v>
      </c>
      <c r="D226" s="178" t="s">
        <v>179</v>
      </c>
      <c r="E226" s="179" t="s">
        <v>383</v>
      </c>
      <c r="F226" s="180" t="s">
        <v>384</v>
      </c>
      <c r="G226" s="181" t="s">
        <v>182</v>
      </c>
      <c r="H226" s="182">
        <v>1.44</v>
      </c>
      <c r="I226" s="183"/>
      <c r="J226" s="184">
        <f>ROUND(I226*H226,2)</f>
        <v>0</v>
      </c>
      <c r="K226" s="180" t="s">
        <v>183</v>
      </c>
      <c r="L226" s="39"/>
      <c r="M226" s="185" t="s">
        <v>19</v>
      </c>
      <c r="N226" s="186" t="s">
        <v>43</v>
      </c>
      <c r="O226" s="64"/>
      <c r="P226" s="187">
        <f>O226*H226</f>
        <v>0</v>
      </c>
      <c r="Q226" s="187">
        <v>2.102E-2</v>
      </c>
      <c r="R226" s="187">
        <f>Q226*H226</f>
        <v>3.0268799999999998E-2</v>
      </c>
      <c r="S226" s="187">
        <v>0</v>
      </c>
      <c r="T226" s="18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9" t="s">
        <v>184</v>
      </c>
      <c r="AT226" s="189" t="s">
        <v>179</v>
      </c>
      <c r="AU226" s="189" t="s">
        <v>81</v>
      </c>
      <c r="AY226" s="17" t="s">
        <v>177</v>
      </c>
      <c r="BE226" s="190">
        <f>IF(N226="základní",J226,0)</f>
        <v>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7" t="s">
        <v>79</v>
      </c>
      <c r="BK226" s="190">
        <f>ROUND(I226*H226,2)</f>
        <v>0</v>
      </c>
      <c r="BL226" s="17" t="s">
        <v>184</v>
      </c>
      <c r="BM226" s="189" t="s">
        <v>385</v>
      </c>
    </row>
    <row r="227" spans="1:65" s="2" customFormat="1" ht="19.5">
      <c r="A227" s="34"/>
      <c r="B227" s="35"/>
      <c r="C227" s="36"/>
      <c r="D227" s="191" t="s">
        <v>186</v>
      </c>
      <c r="E227" s="36"/>
      <c r="F227" s="192" t="s">
        <v>386</v>
      </c>
      <c r="G227" s="36"/>
      <c r="H227" s="36"/>
      <c r="I227" s="193"/>
      <c r="J227" s="36"/>
      <c r="K227" s="36"/>
      <c r="L227" s="39"/>
      <c r="M227" s="194"/>
      <c r="N227" s="195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186</v>
      </c>
      <c r="AU227" s="17" t="s">
        <v>81</v>
      </c>
    </row>
    <row r="228" spans="1:65" s="2" customFormat="1" ht="117">
      <c r="A228" s="34"/>
      <c r="B228" s="35"/>
      <c r="C228" s="36"/>
      <c r="D228" s="191" t="s">
        <v>188</v>
      </c>
      <c r="E228" s="36"/>
      <c r="F228" s="196" t="s">
        <v>379</v>
      </c>
      <c r="G228" s="36"/>
      <c r="H228" s="36"/>
      <c r="I228" s="193"/>
      <c r="J228" s="36"/>
      <c r="K228" s="36"/>
      <c r="L228" s="39"/>
      <c r="M228" s="194"/>
      <c r="N228" s="195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188</v>
      </c>
      <c r="AU228" s="17" t="s">
        <v>81</v>
      </c>
    </row>
    <row r="229" spans="1:65" s="2" customFormat="1" ht="19.5">
      <c r="A229" s="34"/>
      <c r="B229" s="35"/>
      <c r="C229" s="36"/>
      <c r="D229" s="191" t="s">
        <v>205</v>
      </c>
      <c r="E229" s="36"/>
      <c r="F229" s="196" t="s">
        <v>380</v>
      </c>
      <c r="G229" s="36"/>
      <c r="H229" s="36"/>
      <c r="I229" s="193"/>
      <c r="J229" s="36"/>
      <c r="K229" s="36"/>
      <c r="L229" s="39"/>
      <c r="M229" s="194"/>
      <c r="N229" s="195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205</v>
      </c>
      <c r="AU229" s="17" t="s">
        <v>81</v>
      </c>
    </row>
    <row r="230" spans="1:65" s="13" customFormat="1" ht="11.25">
      <c r="B230" s="197"/>
      <c r="C230" s="198"/>
      <c r="D230" s="191" t="s">
        <v>214</v>
      </c>
      <c r="E230" s="198"/>
      <c r="F230" s="200" t="s">
        <v>387</v>
      </c>
      <c r="G230" s="198"/>
      <c r="H230" s="201">
        <v>1.44</v>
      </c>
      <c r="I230" s="202"/>
      <c r="J230" s="198"/>
      <c r="K230" s="198"/>
      <c r="L230" s="203"/>
      <c r="M230" s="204"/>
      <c r="N230" s="205"/>
      <c r="O230" s="205"/>
      <c r="P230" s="205"/>
      <c r="Q230" s="205"/>
      <c r="R230" s="205"/>
      <c r="S230" s="205"/>
      <c r="T230" s="206"/>
      <c r="AT230" s="207" t="s">
        <v>214</v>
      </c>
      <c r="AU230" s="207" t="s">
        <v>81</v>
      </c>
      <c r="AV230" s="13" t="s">
        <v>81</v>
      </c>
      <c r="AW230" s="13" t="s">
        <v>4</v>
      </c>
      <c r="AX230" s="13" t="s">
        <v>79</v>
      </c>
      <c r="AY230" s="207" t="s">
        <v>177</v>
      </c>
    </row>
    <row r="231" spans="1:65" s="2" customFormat="1" ht="14.45" customHeight="1">
      <c r="A231" s="34"/>
      <c r="B231" s="35"/>
      <c r="C231" s="178" t="s">
        <v>388</v>
      </c>
      <c r="D231" s="178" t="s">
        <v>179</v>
      </c>
      <c r="E231" s="179" t="s">
        <v>389</v>
      </c>
      <c r="F231" s="180" t="s">
        <v>390</v>
      </c>
      <c r="G231" s="181" t="s">
        <v>182</v>
      </c>
      <c r="H231" s="182">
        <v>108.6</v>
      </c>
      <c r="I231" s="183"/>
      <c r="J231" s="184">
        <f>ROUND(I231*H231,2)</f>
        <v>0</v>
      </c>
      <c r="K231" s="180" t="s">
        <v>183</v>
      </c>
      <c r="L231" s="39"/>
      <c r="M231" s="185" t="s">
        <v>19</v>
      </c>
      <c r="N231" s="186" t="s">
        <v>43</v>
      </c>
      <c r="O231" s="64"/>
      <c r="P231" s="187">
        <f>O231*H231</f>
        <v>0</v>
      </c>
      <c r="Q231" s="187">
        <v>0.21251999999999999</v>
      </c>
      <c r="R231" s="187">
        <f>Q231*H231</f>
        <v>23.079671999999999</v>
      </c>
      <c r="S231" s="187">
        <v>0</v>
      </c>
      <c r="T231" s="18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9" t="s">
        <v>184</v>
      </c>
      <c r="AT231" s="189" t="s">
        <v>179</v>
      </c>
      <c r="AU231" s="189" t="s">
        <v>81</v>
      </c>
      <c r="AY231" s="17" t="s">
        <v>177</v>
      </c>
      <c r="BE231" s="190">
        <f>IF(N231="základní",J231,0)</f>
        <v>0</v>
      </c>
      <c r="BF231" s="190">
        <f>IF(N231="snížená",J231,0)</f>
        <v>0</v>
      </c>
      <c r="BG231" s="190">
        <f>IF(N231="zákl. přenesená",J231,0)</f>
        <v>0</v>
      </c>
      <c r="BH231" s="190">
        <f>IF(N231="sníž. přenesená",J231,0)</f>
        <v>0</v>
      </c>
      <c r="BI231" s="190">
        <f>IF(N231="nulová",J231,0)</f>
        <v>0</v>
      </c>
      <c r="BJ231" s="17" t="s">
        <v>79</v>
      </c>
      <c r="BK231" s="190">
        <f>ROUND(I231*H231,2)</f>
        <v>0</v>
      </c>
      <c r="BL231" s="17" t="s">
        <v>184</v>
      </c>
      <c r="BM231" s="189" t="s">
        <v>391</v>
      </c>
    </row>
    <row r="232" spans="1:65" s="2" customFormat="1" ht="11.25">
      <c r="A232" s="34"/>
      <c r="B232" s="35"/>
      <c r="C232" s="36"/>
      <c r="D232" s="191" t="s">
        <v>186</v>
      </c>
      <c r="E232" s="36"/>
      <c r="F232" s="192" t="s">
        <v>392</v>
      </c>
      <c r="G232" s="36"/>
      <c r="H232" s="36"/>
      <c r="I232" s="193"/>
      <c r="J232" s="36"/>
      <c r="K232" s="36"/>
      <c r="L232" s="39"/>
      <c r="M232" s="194"/>
      <c r="N232" s="195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186</v>
      </c>
      <c r="AU232" s="17" t="s">
        <v>81</v>
      </c>
    </row>
    <row r="233" spans="1:65" s="2" customFormat="1" ht="58.5">
      <c r="A233" s="34"/>
      <c r="B233" s="35"/>
      <c r="C233" s="36"/>
      <c r="D233" s="191" t="s">
        <v>188</v>
      </c>
      <c r="E233" s="36"/>
      <c r="F233" s="196" t="s">
        <v>393</v>
      </c>
      <c r="G233" s="36"/>
      <c r="H233" s="36"/>
      <c r="I233" s="193"/>
      <c r="J233" s="36"/>
      <c r="K233" s="36"/>
      <c r="L233" s="39"/>
      <c r="M233" s="194"/>
      <c r="N233" s="195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188</v>
      </c>
      <c r="AU233" s="17" t="s">
        <v>81</v>
      </c>
    </row>
    <row r="234" spans="1:65" s="2" customFormat="1" ht="24.2" customHeight="1">
      <c r="A234" s="34"/>
      <c r="B234" s="35"/>
      <c r="C234" s="178" t="s">
        <v>394</v>
      </c>
      <c r="D234" s="178" t="s">
        <v>179</v>
      </c>
      <c r="E234" s="179" t="s">
        <v>395</v>
      </c>
      <c r="F234" s="180" t="s">
        <v>396</v>
      </c>
      <c r="G234" s="181" t="s">
        <v>182</v>
      </c>
      <c r="H234" s="182">
        <v>108.6</v>
      </c>
      <c r="I234" s="183"/>
      <c r="J234" s="184">
        <f>ROUND(I234*H234,2)</f>
        <v>0</v>
      </c>
      <c r="K234" s="180" t="s">
        <v>183</v>
      </c>
      <c r="L234" s="39"/>
      <c r="M234" s="185" t="s">
        <v>19</v>
      </c>
      <c r="N234" s="186" t="s">
        <v>43</v>
      </c>
      <c r="O234" s="64"/>
      <c r="P234" s="187">
        <f>O234*H234</f>
        <v>0</v>
      </c>
      <c r="Q234" s="187">
        <v>1.2878099999999999</v>
      </c>
      <c r="R234" s="187">
        <f>Q234*H234</f>
        <v>139.85616599999997</v>
      </c>
      <c r="S234" s="187">
        <v>0</v>
      </c>
      <c r="T234" s="18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9" t="s">
        <v>184</v>
      </c>
      <c r="AT234" s="189" t="s">
        <v>179</v>
      </c>
      <c r="AU234" s="189" t="s">
        <v>81</v>
      </c>
      <c r="AY234" s="17" t="s">
        <v>177</v>
      </c>
      <c r="BE234" s="190">
        <f>IF(N234="základní",J234,0)</f>
        <v>0</v>
      </c>
      <c r="BF234" s="190">
        <f>IF(N234="snížená",J234,0)</f>
        <v>0</v>
      </c>
      <c r="BG234" s="190">
        <f>IF(N234="zákl. přenesená",J234,0)</f>
        <v>0</v>
      </c>
      <c r="BH234" s="190">
        <f>IF(N234="sníž. přenesená",J234,0)</f>
        <v>0</v>
      </c>
      <c r="BI234" s="190">
        <f>IF(N234="nulová",J234,0)</f>
        <v>0</v>
      </c>
      <c r="BJ234" s="17" t="s">
        <v>79</v>
      </c>
      <c r="BK234" s="190">
        <f>ROUND(I234*H234,2)</f>
        <v>0</v>
      </c>
      <c r="BL234" s="17" t="s">
        <v>184</v>
      </c>
      <c r="BM234" s="189" t="s">
        <v>397</v>
      </c>
    </row>
    <row r="235" spans="1:65" s="2" customFormat="1" ht="29.25">
      <c r="A235" s="34"/>
      <c r="B235" s="35"/>
      <c r="C235" s="36"/>
      <c r="D235" s="191" t="s">
        <v>186</v>
      </c>
      <c r="E235" s="36"/>
      <c r="F235" s="192" t="s">
        <v>398</v>
      </c>
      <c r="G235" s="36"/>
      <c r="H235" s="36"/>
      <c r="I235" s="193"/>
      <c r="J235" s="36"/>
      <c r="K235" s="36"/>
      <c r="L235" s="39"/>
      <c r="M235" s="194"/>
      <c r="N235" s="195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186</v>
      </c>
      <c r="AU235" s="17" t="s">
        <v>81</v>
      </c>
    </row>
    <row r="236" spans="1:65" s="2" customFormat="1" ht="97.5">
      <c r="A236" s="34"/>
      <c r="B236" s="35"/>
      <c r="C236" s="36"/>
      <c r="D236" s="191" t="s">
        <v>188</v>
      </c>
      <c r="E236" s="36"/>
      <c r="F236" s="196" t="s">
        <v>399</v>
      </c>
      <c r="G236" s="36"/>
      <c r="H236" s="36"/>
      <c r="I236" s="193"/>
      <c r="J236" s="36"/>
      <c r="K236" s="36"/>
      <c r="L236" s="39"/>
      <c r="M236" s="194"/>
      <c r="N236" s="195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188</v>
      </c>
      <c r="AU236" s="17" t="s">
        <v>81</v>
      </c>
    </row>
    <row r="237" spans="1:65" s="13" customFormat="1" ht="11.25">
      <c r="B237" s="197"/>
      <c r="C237" s="198"/>
      <c r="D237" s="191" t="s">
        <v>214</v>
      </c>
      <c r="E237" s="199" t="s">
        <v>19</v>
      </c>
      <c r="F237" s="200" t="s">
        <v>400</v>
      </c>
      <c r="G237" s="198"/>
      <c r="H237" s="201">
        <v>108.6</v>
      </c>
      <c r="I237" s="202"/>
      <c r="J237" s="198"/>
      <c r="K237" s="198"/>
      <c r="L237" s="203"/>
      <c r="M237" s="204"/>
      <c r="N237" s="205"/>
      <c r="O237" s="205"/>
      <c r="P237" s="205"/>
      <c r="Q237" s="205"/>
      <c r="R237" s="205"/>
      <c r="S237" s="205"/>
      <c r="T237" s="206"/>
      <c r="AT237" s="207" t="s">
        <v>214</v>
      </c>
      <c r="AU237" s="207" t="s">
        <v>81</v>
      </c>
      <c r="AV237" s="13" t="s">
        <v>81</v>
      </c>
      <c r="AW237" s="13" t="s">
        <v>34</v>
      </c>
      <c r="AX237" s="13" t="s">
        <v>72</v>
      </c>
      <c r="AY237" s="207" t="s">
        <v>177</v>
      </c>
    </row>
    <row r="238" spans="1:65" s="14" customFormat="1" ht="11.25">
      <c r="B238" s="208"/>
      <c r="C238" s="209"/>
      <c r="D238" s="191" t="s">
        <v>214</v>
      </c>
      <c r="E238" s="210" t="s">
        <v>19</v>
      </c>
      <c r="F238" s="211" t="s">
        <v>217</v>
      </c>
      <c r="G238" s="209"/>
      <c r="H238" s="212">
        <v>108.6</v>
      </c>
      <c r="I238" s="213"/>
      <c r="J238" s="209"/>
      <c r="K238" s="209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214</v>
      </c>
      <c r="AU238" s="218" t="s">
        <v>81</v>
      </c>
      <c r="AV238" s="14" t="s">
        <v>184</v>
      </c>
      <c r="AW238" s="14" t="s">
        <v>34</v>
      </c>
      <c r="AX238" s="14" t="s">
        <v>79</v>
      </c>
      <c r="AY238" s="218" t="s">
        <v>177</v>
      </c>
    </row>
    <row r="239" spans="1:65" s="2" customFormat="1" ht="24.2" customHeight="1">
      <c r="A239" s="34"/>
      <c r="B239" s="35"/>
      <c r="C239" s="178" t="s">
        <v>401</v>
      </c>
      <c r="D239" s="178" t="s">
        <v>179</v>
      </c>
      <c r="E239" s="179" t="s">
        <v>402</v>
      </c>
      <c r="F239" s="180" t="s">
        <v>403</v>
      </c>
      <c r="G239" s="181" t="s">
        <v>182</v>
      </c>
      <c r="H239" s="182">
        <v>188.6</v>
      </c>
      <c r="I239" s="183"/>
      <c r="J239" s="184">
        <f>ROUND(I239*H239,2)</f>
        <v>0</v>
      </c>
      <c r="K239" s="180" t="s">
        <v>183</v>
      </c>
      <c r="L239" s="39"/>
      <c r="M239" s="185" t="s">
        <v>19</v>
      </c>
      <c r="N239" s="186" t="s">
        <v>43</v>
      </c>
      <c r="O239" s="64"/>
      <c r="P239" s="187">
        <f>O239*H239</f>
        <v>0</v>
      </c>
      <c r="Q239" s="187">
        <v>0</v>
      </c>
      <c r="R239" s="187">
        <f>Q239*H239</f>
        <v>0</v>
      </c>
      <c r="S239" s="187">
        <v>0.17599999999999999</v>
      </c>
      <c r="T239" s="188">
        <f>S239*H239</f>
        <v>33.193599999999996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9" t="s">
        <v>184</v>
      </c>
      <c r="AT239" s="189" t="s">
        <v>179</v>
      </c>
      <c r="AU239" s="189" t="s">
        <v>81</v>
      </c>
      <c r="AY239" s="17" t="s">
        <v>177</v>
      </c>
      <c r="BE239" s="190">
        <f>IF(N239="základní",J239,0)</f>
        <v>0</v>
      </c>
      <c r="BF239" s="190">
        <f>IF(N239="snížená",J239,0)</f>
        <v>0</v>
      </c>
      <c r="BG239" s="190">
        <f>IF(N239="zákl. přenesená",J239,0)</f>
        <v>0</v>
      </c>
      <c r="BH239" s="190">
        <f>IF(N239="sníž. přenesená",J239,0)</f>
        <v>0</v>
      </c>
      <c r="BI239" s="190">
        <f>IF(N239="nulová",J239,0)</f>
        <v>0</v>
      </c>
      <c r="BJ239" s="17" t="s">
        <v>79</v>
      </c>
      <c r="BK239" s="190">
        <f>ROUND(I239*H239,2)</f>
        <v>0</v>
      </c>
      <c r="BL239" s="17" t="s">
        <v>184</v>
      </c>
      <c r="BM239" s="189" t="s">
        <v>404</v>
      </c>
    </row>
    <row r="240" spans="1:65" s="2" customFormat="1" ht="19.5">
      <c r="A240" s="34"/>
      <c r="B240" s="35"/>
      <c r="C240" s="36"/>
      <c r="D240" s="191" t="s">
        <v>186</v>
      </c>
      <c r="E240" s="36"/>
      <c r="F240" s="192" t="s">
        <v>405</v>
      </c>
      <c r="G240" s="36"/>
      <c r="H240" s="36"/>
      <c r="I240" s="193"/>
      <c r="J240" s="36"/>
      <c r="K240" s="36"/>
      <c r="L240" s="39"/>
      <c r="M240" s="194"/>
      <c r="N240" s="195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186</v>
      </c>
      <c r="AU240" s="17" t="s">
        <v>81</v>
      </c>
    </row>
    <row r="241" spans="1:65" s="2" customFormat="1" ht="39">
      <c r="A241" s="34"/>
      <c r="B241" s="35"/>
      <c r="C241" s="36"/>
      <c r="D241" s="191" t="s">
        <v>188</v>
      </c>
      <c r="E241" s="36"/>
      <c r="F241" s="196" t="s">
        <v>406</v>
      </c>
      <c r="G241" s="36"/>
      <c r="H241" s="36"/>
      <c r="I241" s="193"/>
      <c r="J241" s="36"/>
      <c r="K241" s="36"/>
      <c r="L241" s="39"/>
      <c r="M241" s="194"/>
      <c r="N241" s="195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188</v>
      </c>
      <c r="AU241" s="17" t="s">
        <v>81</v>
      </c>
    </row>
    <row r="242" spans="1:65" s="12" customFormat="1" ht="22.9" customHeight="1">
      <c r="B242" s="162"/>
      <c r="C242" s="163"/>
      <c r="D242" s="164" t="s">
        <v>71</v>
      </c>
      <c r="E242" s="176" t="s">
        <v>218</v>
      </c>
      <c r="F242" s="176" t="s">
        <v>407</v>
      </c>
      <c r="G242" s="163"/>
      <c r="H242" s="163"/>
      <c r="I242" s="166"/>
      <c r="J242" s="177">
        <f>BK242</f>
        <v>0</v>
      </c>
      <c r="K242" s="163"/>
      <c r="L242" s="168"/>
      <c r="M242" s="169"/>
      <c r="N242" s="170"/>
      <c r="O242" s="170"/>
      <c r="P242" s="171">
        <f>SUM(P243:P250)</f>
        <v>0</v>
      </c>
      <c r="Q242" s="170"/>
      <c r="R242" s="171">
        <f>SUM(R243:R250)</f>
        <v>1.7856525603000002</v>
      </c>
      <c r="S242" s="170"/>
      <c r="T242" s="172">
        <f>SUM(T243:T250)</f>
        <v>1.9763520000000001</v>
      </c>
      <c r="AR242" s="173" t="s">
        <v>79</v>
      </c>
      <c r="AT242" s="174" t="s">
        <v>71</v>
      </c>
      <c r="AU242" s="174" t="s">
        <v>79</v>
      </c>
      <c r="AY242" s="173" t="s">
        <v>177</v>
      </c>
      <c r="BK242" s="175">
        <f>SUM(BK243:BK250)</f>
        <v>0</v>
      </c>
    </row>
    <row r="243" spans="1:65" s="2" customFormat="1" ht="24.2" customHeight="1">
      <c r="A243" s="34"/>
      <c r="B243" s="35"/>
      <c r="C243" s="178" t="s">
        <v>408</v>
      </c>
      <c r="D243" s="178" t="s">
        <v>179</v>
      </c>
      <c r="E243" s="179" t="s">
        <v>409</v>
      </c>
      <c r="F243" s="180" t="s">
        <v>410</v>
      </c>
      <c r="G243" s="181" t="s">
        <v>182</v>
      </c>
      <c r="H243" s="182">
        <v>20.587</v>
      </c>
      <c r="I243" s="183"/>
      <c r="J243" s="184">
        <f>ROUND(I243*H243,2)</f>
        <v>0</v>
      </c>
      <c r="K243" s="180" t="s">
        <v>183</v>
      </c>
      <c r="L243" s="39"/>
      <c r="M243" s="185" t="s">
        <v>19</v>
      </c>
      <c r="N243" s="186" t="s">
        <v>43</v>
      </c>
      <c r="O243" s="64"/>
      <c r="P243" s="187">
        <f>O243*H243</f>
        <v>0</v>
      </c>
      <c r="Q243" s="187">
        <v>8.6736900000000006E-2</v>
      </c>
      <c r="R243" s="187">
        <f>Q243*H243</f>
        <v>1.7856525603000002</v>
      </c>
      <c r="S243" s="187">
        <v>9.6000000000000002E-2</v>
      </c>
      <c r="T243" s="188">
        <f>S243*H243</f>
        <v>1.9763520000000001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9" t="s">
        <v>184</v>
      </c>
      <c r="AT243" s="189" t="s">
        <v>179</v>
      </c>
      <c r="AU243" s="189" t="s">
        <v>81</v>
      </c>
      <c r="AY243" s="17" t="s">
        <v>177</v>
      </c>
      <c r="BE243" s="190">
        <f>IF(N243="základní",J243,0)</f>
        <v>0</v>
      </c>
      <c r="BF243" s="190">
        <f>IF(N243="snížená",J243,0)</f>
        <v>0</v>
      </c>
      <c r="BG243" s="190">
        <f>IF(N243="zákl. přenesená",J243,0)</f>
        <v>0</v>
      </c>
      <c r="BH243" s="190">
        <f>IF(N243="sníž. přenesená",J243,0)</f>
        <v>0</v>
      </c>
      <c r="BI243" s="190">
        <f>IF(N243="nulová",J243,0)</f>
        <v>0</v>
      </c>
      <c r="BJ243" s="17" t="s">
        <v>79</v>
      </c>
      <c r="BK243" s="190">
        <f>ROUND(I243*H243,2)</f>
        <v>0</v>
      </c>
      <c r="BL243" s="17" t="s">
        <v>184</v>
      </c>
      <c r="BM243" s="189" t="s">
        <v>411</v>
      </c>
    </row>
    <row r="244" spans="1:65" s="2" customFormat="1" ht="29.25">
      <c r="A244" s="34"/>
      <c r="B244" s="35"/>
      <c r="C244" s="36"/>
      <c r="D244" s="191" t="s">
        <v>186</v>
      </c>
      <c r="E244" s="36"/>
      <c r="F244" s="192" t="s">
        <v>412</v>
      </c>
      <c r="G244" s="36"/>
      <c r="H244" s="36"/>
      <c r="I244" s="193"/>
      <c r="J244" s="36"/>
      <c r="K244" s="36"/>
      <c r="L244" s="39"/>
      <c r="M244" s="194"/>
      <c r="N244" s="195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186</v>
      </c>
      <c r="AU244" s="17" t="s">
        <v>81</v>
      </c>
    </row>
    <row r="245" spans="1:65" s="2" customFormat="1" ht="126.75">
      <c r="A245" s="34"/>
      <c r="B245" s="35"/>
      <c r="C245" s="36"/>
      <c r="D245" s="191" t="s">
        <v>188</v>
      </c>
      <c r="E245" s="36"/>
      <c r="F245" s="196" t="s">
        <v>413</v>
      </c>
      <c r="G245" s="36"/>
      <c r="H245" s="36"/>
      <c r="I245" s="193"/>
      <c r="J245" s="36"/>
      <c r="K245" s="36"/>
      <c r="L245" s="39"/>
      <c r="M245" s="194"/>
      <c r="N245" s="195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188</v>
      </c>
      <c r="AU245" s="17" t="s">
        <v>81</v>
      </c>
    </row>
    <row r="246" spans="1:65" s="2" customFormat="1" ht="19.5">
      <c r="A246" s="34"/>
      <c r="B246" s="35"/>
      <c r="C246" s="36"/>
      <c r="D246" s="191" t="s">
        <v>205</v>
      </c>
      <c r="E246" s="36"/>
      <c r="F246" s="196" t="s">
        <v>414</v>
      </c>
      <c r="G246" s="36"/>
      <c r="H246" s="36"/>
      <c r="I246" s="193"/>
      <c r="J246" s="36"/>
      <c r="K246" s="36"/>
      <c r="L246" s="39"/>
      <c r="M246" s="194"/>
      <c r="N246" s="195"/>
      <c r="O246" s="64"/>
      <c r="P246" s="64"/>
      <c r="Q246" s="64"/>
      <c r="R246" s="64"/>
      <c r="S246" s="64"/>
      <c r="T246" s="6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205</v>
      </c>
      <c r="AU246" s="17" t="s">
        <v>81</v>
      </c>
    </row>
    <row r="247" spans="1:65" s="13" customFormat="1" ht="11.25">
      <c r="B247" s="197"/>
      <c r="C247" s="198"/>
      <c r="D247" s="191" t="s">
        <v>214</v>
      </c>
      <c r="E247" s="199" t="s">
        <v>19</v>
      </c>
      <c r="F247" s="200" t="s">
        <v>415</v>
      </c>
      <c r="G247" s="198"/>
      <c r="H247" s="201">
        <v>15.12</v>
      </c>
      <c r="I247" s="202"/>
      <c r="J247" s="198"/>
      <c r="K247" s="198"/>
      <c r="L247" s="203"/>
      <c r="M247" s="204"/>
      <c r="N247" s="205"/>
      <c r="O247" s="205"/>
      <c r="P247" s="205"/>
      <c r="Q247" s="205"/>
      <c r="R247" s="205"/>
      <c r="S247" s="205"/>
      <c r="T247" s="206"/>
      <c r="AT247" s="207" t="s">
        <v>214</v>
      </c>
      <c r="AU247" s="207" t="s">
        <v>81</v>
      </c>
      <c r="AV247" s="13" t="s">
        <v>81</v>
      </c>
      <c r="AW247" s="13" t="s">
        <v>34</v>
      </c>
      <c r="AX247" s="13" t="s">
        <v>72</v>
      </c>
      <c r="AY247" s="207" t="s">
        <v>177</v>
      </c>
    </row>
    <row r="248" spans="1:65" s="13" customFormat="1" ht="11.25">
      <c r="B248" s="197"/>
      <c r="C248" s="198"/>
      <c r="D248" s="191" t="s">
        <v>214</v>
      </c>
      <c r="E248" s="199" t="s">
        <v>19</v>
      </c>
      <c r="F248" s="200" t="s">
        <v>416</v>
      </c>
      <c r="G248" s="198"/>
      <c r="H248" s="201">
        <v>3.8719999999999999</v>
      </c>
      <c r="I248" s="202"/>
      <c r="J248" s="198"/>
      <c r="K248" s="198"/>
      <c r="L248" s="203"/>
      <c r="M248" s="204"/>
      <c r="N248" s="205"/>
      <c r="O248" s="205"/>
      <c r="P248" s="205"/>
      <c r="Q248" s="205"/>
      <c r="R248" s="205"/>
      <c r="S248" s="205"/>
      <c r="T248" s="206"/>
      <c r="AT248" s="207" t="s">
        <v>214</v>
      </c>
      <c r="AU248" s="207" t="s">
        <v>81</v>
      </c>
      <c r="AV248" s="13" t="s">
        <v>81</v>
      </c>
      <c r="AW248" s="13" t="s">
        <v>34</v>
      </c>
      <c r="AX248" s="13" t="s">
        <v>72</v>
      </c>
      <c r="AY248" s="207" t="s">
        <v>177</v>
      </c>
    </row>
    <row r="249" spans="1:65" s="13" customFormat="1" ht="11.25">
      <c r="B249" s="197"/>
      <c r="C249" s="198"/>
      <c r="D249" s="191" t="s">
        <v>214</v>
      </c>
      <c r="E249" s="199" t="s">
        <v>19</v>
      </c>
      <c r="F249" s="200" t="s">
        <v>417</v>
      </c>
      <c r="G249" s="198"/>
      <c r="H249" s="201">
        <v>1.595</v>
      </c>
      <c r="I249" s="202"/>
      <c r="J249" s="198"/>
      <c r="K249" s="198"/>
      <c r="L249" s="203"/>
      <c r="M249" s="204"/>
      <c r="N249" s="205"/>
      <c r="O249" s="205"/>
      <c r="P249" s="205"/>
      <c r="Q249" s="205"/>
      <c r="R249" s="205"/>
      <c r="S249" s="205"/>
      <c r="T249" s="206"/>
      <c r="AT249" s="207" t="s">
        <v>214</v>
      </c>
      <c r="AU249" s="207" t="s">
        <v>81</v>
      </c>
      <c r="AV249" s="13" t="s">
        <v>81</v>
      </c>
      <c r="AW249" s="13" t="s">
        <v>34</v>
      </c>
      <c r="AX249" s="13" t="s">
        <v>72</v>
      </c>
      <c r="AY249" s="207" t="s">
        <v>177</v>
      </c>
    </row>
    <row r="250" spans="1:65" s="14" customFormat="1" ht="11.25">
      <c r="B250" s="208"/>
      <c r="C250" s="209"/>
      <c r="D250" s="191" t="s">
        <v>214</v>
      </c>
      <c r="E250" s="210" t="s">
        <v>19</v>
      </c>
      <c r="F250" s="211" t="s">
        <v>217</v>
      </c>
      <c r="G250" s="209"/>
      <c r="H250" s="212">
        <v>20.587</v>
      </c>
      <c r="I250" s="213"/>
      <c r="J250" s="209"/>
      <c r="K250" s="209"/>
      <c r="L250" s="214"/>
      <c r="M250" s="215"/>
      <c r="N250" s="216"/>
      <c r="O250" s="216"/>
      <c r="P250" s="216"/>
      <c r="Q250" s="216"/>
      <c r="R250" s="216"/>
      <c r="S250" s="216"/>
      <c r="T250" s="217"/>
      <c r="AT250" s="218" t="s">
        <v>214</v>
      </c>
      <c r="AU250" s="218" t="s">
        <v>81</v>
      </c>
      <c r="AV250" s="14" t="s">
        <v>184</v>
      </c>
      <c r="AW250" s="14" t="s">
        <v>34</v>
      </c>
      <c r="AX250" s="14" t="s">
        <v>79</v>
      </c>
      <c r="AY250" s="218" t="s">
        <v>177</v>
      </c>
    </row>
    <row r="251" spans="1:65" s="12" customFormat="1" ht="22.9" customHeight="1">
      <c r="B251" s="162"/>
      <c r="C251" s="163"/>
      <c r="D251" s="164" t="s">
        <v>71</v>
      </c>
      <c r="E251" s="176" t="s">
        <v>236</v>
      </c>
      <c r="F251" s="176" t="s">
        <v>418</v>
      </c>
      <c r="G251" s="163"/>
      <c r="H251" s="163"/>
      <c r="I251" s="166"/>
      <c r="J251" s="177">
        <f>BK251</f>
        <v>0</v>
      </c>
      <c r="K251" s="163"/>
      <c r="L251" s="168"/>
      <c r="M251" s="169"/>
      <c r="N251" s="170"/>
      <c r="O251" s="170"/>
      <c r="P251" s="171">
        <f>P252+SUM(P253:P369)</f>
        <v>0</v>
      </c>
      <c r="Q251" s="170"/>
      <c r="R251" s="171">
        <f>R252+SUM(R253:R369)</f>
        <v>30.560182499</v>
      </c>
      <c r="S251" s="170"/>
      <c r="T251" s="172">
        <f>T252+SUM(T253:T369)</f>
        <v>83.481425699999988</v>
      </c>
      <c r="AR251" s="173" t="s">
        <v>79</v>
      </c>
      <c r="AT251" s="174" t="s">
        <v>71</v>
      </c>
      <c r="AU251" s="174" t="s">
        <v>79</v>
      </c>
      <c r="AY251" s="173" t="s">
        <v>177</v>
      </c>
      <c r="BK251" s="175">
        <f>BK252+SUM(BK253:BK369)</f>
        <v>0</v>
      </c>
    </row>
    <row r="252" spans="1:65" s="2" customFormat="1" ht="24.2" customHeight="1">
      <c r="A252" s="34"/>
      <c r="B252" s="35"/>
      <c r="C252" s="219" t="s">
        <v>419</v>
      </c>
      <c r="D252" s="219" t="s">
        <v>335</v>
      </c>
      <c r="E252" s="220" t="s">
        <v>420</v>
      </c>
      <c r="F252" s="221" t="s">
        <v>421</v>
      </c>
      <c r="G252" s="222" t="s">
        <v>257</v>
      </c>
      <c r="H252" s="223">
        <v>0.34599999999999997</v>
      </c>
      <c r="I252" s="224"/>
      <c r="J252" s="225">
        <f>ROUND(I252*H252,2)</f>
        <v>0</v>
      </c>
      <c r="K252" s="221" t="s">
        <v>183</v>
      </c>
      <c r="L252" s="226"/>
      <c r="M252" s="227" t="s">
        <v>19</v>
      </c>
      <c r="N252" s="228" t="s">
        <v>43</v>
      </c>
      <c r="O252" s="64"/>
      <c r="P252" s="187">
        <f>O252*H252</f>
        <v>0</v>
      </c>
      <c r="Q252" s="187">
        <v>1</v>
      </c>
      <c r="R252" s="187">
        <f>Q252*H252</f>
        <v>0.34599999999999997</v>
      </c>
      <c r="S252" s="187">
        <v>0</v>
      </c>
      <c r="T252" s="18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9" t="s">
        <v>229</v>
      </c>
      <c r="AT252" s="189" t="s">
        <v>335</v>
      </c>
      <c r="AU252" s="189" t="s">
        <v>81</v>
      </c>
      <c r="AY252" s="17" t="s">
        <v>177</v>
      </c>
      <c r="BE252" s="190">
        <f>IF(N252="základní",J252,0)</f>
        <v>0</v>
      </c>
      <c r="BF252" s="190">
        <f>IF(N252="snížená",J252,0)</f>
        <v>0</v>
      </c>
      <c r="BG252" s="190">
        <f>IF(N252="zákl. přenesená",J252,0)</f>
        <v>0</v>
      </c>
      <c r="BH252" s="190">
        <f>IF(N252="sníž. přenesená",J252,0)</f>
        <v>0</v>
      </c>
      <c r="BI252" s="190">
        <f>IF(N252="nulová",J252,0)</f>
        <v>0</v>
      </c>
      <c r="BJ252" s="17" t="s">
        <v>79</v>
      </c>
      <c r="BK252" s="190">
        <f>ROUND(I252*H252,2)</f>
        <v>0</v>
      </c>
      <c r="BL252" s="17" t="s">
        <v>184</v>
      </c>
      <c r="BM252" s="189" t="s">
        <v>422</v>
      </c>
    </row>
    <row r="253" spans="1:65" s="2" customFormat="1" ht="11.25">
      <c r="A253" s="34"/>
      <c r="B253" s="35"/>
      <c r="C253" s="36"/>
      <c r="D253" s="191" t="s">
        <v>186</v>
      </c>
      <c r="E253" s="36"/>
      <c r="F253" s="192" t="s">
        <v>421</v>
      </c>
      <c r="G253" s="36"/>
      <c r="H253" s="36"/>
      <c r="I253" s="193"/>
      <c r="J253" s="36"/>
      <c r="K253" s="36"/>
      <c r="L253" s="39"/>
      <c r="M253" s="194"/>
      <c r="N253" s="195"/>
      <c r="O253" s="64"/>
      <c r="P253" s="64"/>
      <c r="Q253" s="64"/>
      <c r="R253" s="64"/>
      <c r="S253" s="64"/>
      <c r="T253" s="65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186</v>
      </c>
      <c r="AU253" s="17" t="s">
        <v>81</v>
      </c>
    </row>
    <row r="254" spans="1:65" s="2" customFormat="1" ht="19.5">
      <c r="A254" s="34"/>
      <c r="B254" s="35"/>
      <c r="C254" s="36"/>
      <c r="D254" s="191" t="s">
        <v>205</v>
      </c>
      <c r="E254" s="36"/>
      <c r="F254" s="196" t="s">
        <v>423</v>
      </c>
      <c r="G254" s="36"/>
      <c r="H254" s="36"/>
      <c r="I254" s="193"/>
      <c r="J254" s="36"/>
      <c r="K254" s="36"/>
      <c r="L254" s="39"/>
      <c r="M254" s="194"/>
      <c r="N254" s="195"/>
      <c r="O254" s="64"/>
      <c r="P254" s="64"/>
      <c r="Q254" s="64"/>
      <c r="R254" s="64"/>
      <c r="S254" s="64"/>
      <c r="T254" s="65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205</v>
      </c>
      <c r="AU254" s="17" t="s">
        <v>81</v>
      </c>
    </row>
    <row r="255" spans="1:65" s="13" customFormat="1" ht="11.25">
      <c r="B255" s="197"/>
      <c r="C255" s="198"/>
      <c r="D255" s="191" t="s">
        <v>214</v>
      </c>
      <c r="E255" s="199" t="s">
        <v>19</v>
      </c>
      <c r="F255" s="200" t="s">
        <v>424</v>
      </c>
      <c r="G255" s="198"/>
      <c r="H255" s="201">
        <v>0.34599999999999997</v>
      </c>
      <c r="I255" s="202"/>
      <c r="J255" s="198"/>
      <c r="K255" s="198"/>
      <c r="L255" s="203"/>
      <c r="M255" s="204"/>
      <c r="N255" s="205"/>
      <c r="O255" s="205"/>
      <c r="P255" s="205"/>
      <c r="Q255" s="205"/>
      <c r="R255" s="205"/>
      <c r="S255" s="205"/>
      <c r="T255" s="206"/>
      <c r="AT255" s="207" t="s">
        <v>214</v>
      </c>
      <c r="AU255" s="207" t="s">
        <v>81</v>
      </c>
      <c r="AV255" s="13" t="s">
        <v>81</v>
      </c>
      <c r="AW255" s="13" t="s">
        <v>34</v>
      </c>
      <c r="AX255" s="13" t="s">
        <v>72</v>
      </c>
      <c r="AY255" s="207" t="s">
        <v>177</v>
      </c>
    </row>
    <row r="256" spans="1:65" s="14" customFormat="1" ht="11.25">
      <c r="B256" s="208"/>
      <c r="C256" s="209"/>
      <c r="D256" s="191" t="s">
        <v>214</v>
      </c>
      <c r="E256" s="210" t="s">
        <v>19</v>
      </c>
      <c r="F256" s="211" t="s">
        <v>217</v>
      </c>
      <c r="G256" s="209"/>
      <c r="H256" s="212">
        <v>0.34599999999999997</v>
      </c>
      <c r="I256" s="213"/>
      <c r="J256" s="209"/>
      <c r="K256" s="209"/>
      <c r="L256" s="214"/>
      <c r="M256" s="215"/>
      <c r="N256" s="216"/>
      <c r="O256" s="216"/>
      <c r="P256" s="216"/>
      <c r="Q256" s="216"/>
      <c r="R256" s="216"/>
      <c r="S256" s="216"/>
      <c r="T256" s="217"/>
      <c r="AT256" s="218" t="s">
        <v>214</v>
      </c>
      <c r="AU256" s="218" t="s">
        <v>81</v>
      </c>
      <c r="AV256" s="14" t="s">
        <v>184</v>
      </c>
      <c r="AW256" s="14" t="s">
        <v>34</v>
      </c>
      <c r="AX256" s="14" t="s">
        <v>79</v>
      </c>
      <c r="AY256" s="218" t="s">
        <v>177</v>
      </c>
    </row>
    <row r="257" spans="1:65" s="2" customFormat="1" ht="24.2" customHeight="1">
      <c r="A257" s="34"/>
      <c r="B257" s="35"/>
      <c r="C257" s="219" t="s">
        <v>425</v>
      </c>
      <c r="D257" s="219" t="s">
        <v>335</v>
      </c>
      <c r="E257" s="220" t="s">
        <v>426</v>
      </c>
      <c r="F257" s="221" t="s">
        <v>427</v>
      </c>
      <c r="G257" s="222" t="s">
        <v>257</v>
      </c>
      <c r="H257" s="223">
        <v>0.14399999999999999</v>
      </c>
      <c r="I257" s="224"/>
      <c r="J257" s="225">
        <f>ROUND(I257*H257,2)</f>
        <v>0</v>
      </c>
      <c r="K257" s="221" t="s">
        <v>183</v>
      </c>
      <c r="L257" s="226"/>
      <c r="M257" s="227" t="s">
        <v>19</v>
      </c>
      <c r="N257" s="228" t="s">
        <v>43</v>
      </c>
      <c r="O257" s="64"/>
      <c r="P257" s="187">
        <f>O257*H257</f>
        <v>0</v>
      </c>
      <c r="Q257" s="187">
        <v>1</v>
      </c>
      <c r="R257" s="187">
        <f>Q257*H257</f>
        <v>0.14399999999999999</v>
      </c>
      <c r="S257" s="187">
        <v>0</v>
      </c>
      <c r="T257" s="18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9" t="s">
        <v>229</v>
      </c>
      <c r="AT257" s="189" t="s">
        <v>335</v>
      </c>
      <c r="AU257" s="189" t="s">
        <v>81</v>
      </c>
      <c r="AY257" s="17" t="s">
        <v>177</v>
      </c>
      <c r="BE257" s="190">
        <f>IF(N257="základní",J257,0)</f>
        <v>0</v>
      </c>
      <c r="BF257" s="190">
        <f>IF(N257="snížená",J257,0)</f>
        <v>0</v>
      </c>
      <c r="BG257" s="190">
        <f>IF(N257="zákl. přenesená",J257,0)</f>
        <v>0</v>
      </c>
      <c r="BH257" s="190">
        <f>IF(N257="sníž. přenesená",J257,0)</f>
        <v>0</v>
      </c>
      <c r="BI257" s="190">
        <f>IF(N257="nulová",J257,0)</f>
        <v>0</v>
      </c>
      <c r="BJ257" s="17" t="s">
        <v>79</v>
      </c>
      <c r="BK257" s="190">
        <f>ROUND(I257*H257,2)</f>
        <v>0</v>
      </c>
      <c r="BL257" s="17" t="s">
        <v>184</v>
      </c>
      <c r="BM257" s="189" t="s">
        <v>428</v>
      </c>
    </row>
    <row r="258" spans="1:65" s="2" customFormat="1" ht="11.25">
      <c r="A258" s="34"/>
      <c r="B258" s="35"/>
      <c r="C258" s="36"/>
      <c r="D258" s="191" t="s">
        <v>186</v>
      </c>
      <c r="E258" s="36"/>
      <c r="F258" s="192" t="s">
        <v>427</v>
      </c>
      <c r="G258" s="36"/>
      <c r="H258" s="36"/>
      <c r="I258" s="193"/>
      <c r="J258" s="36"/>
      <c r="K258" s="36"/>
      <c r="L258" s="39"/>
      <c r="M258" s="194"/>
      <c r="N258" s="195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186</v>
      </c>
      <c r="AU258" s="17" t="s">
        <v>81</v>
      </c>
    </row>
    <row r="259" spans="1:65" s="2" customFormat="1" ht="19.5">
      <c r="A259" s="34"/>
      <c r="B259" s="35"/>
      <c r="C259" s="36"/>
      <c r="D259" s="191" t="s">
        <v>205</v>
      </c>
      <c r="E259" s="36"/>
      <c r="F259" s="196" t="s">
        <v>429</v>
      </c>
      <c r="G259" s="36"/>
      <c r="H259" s="36"/>
      <c r="I259" s="193"/>
      <c r="J259" s="36"/>
      <c r="K259" s="36"/>
      <c r="L259" s="39"/>
      <c r="M259" s="194"/>
      <c r="N259" s="195"/>
      <c r="O259" s="64"/>
      <c r="P259" s="64"/>
      <c r="Q259" s="64"/>
      <c r="R259" s="64"/>
      <c r="S259" s="64"/>
      <c r="T259" s="65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205</v>
      </c>
      <c r="AU259" s="17" t="s">
        <v>81</v>
      </c>
    </row>
    <row r="260" spans="1:65" s="13" customFormat="1" ht="11.25">
      <c r="B260" s="197"/>
      <c r="C260" s="198"/>
      <c r="D260" s="191" t="s">
        <v>214</v>
      </c>
      <c r="E260" s="199" t="s">
        <v>19</v>
      </c>
      <c r="F260" s="200" t="s">
        <v>430</v>
      </c>
      <c r="G260" s="198"/>
      <c r="H260" s="201">
        <v>0.14399999999999999</v>
      </c>
      <c r="I260" s="202"/>
      <c r="J260" s="198"/>
      <c r="K260" s="198"/>
      <c r="L260" s="203"/>
      <c r="M260" s="204"/>
      <c r="N260" s="205"/>
      <c r="O260" s="205"/>
      <c r="P260" s="205"/>
      <c r="Q260" s="205"/>
      <c r="R260" s="205"/>
      <c r="S260" s="205"/>
      <c r="T260" s="206"/>
      <c r="AT260" s="207" t="s">
        <v>214</v>
      </c>
      <c r="AU260" s="207" t="s">
        <v>81</v>
      </c>
      <c r="AV260" s="13" t="s">
        <v>81</v>
      </c>
      <c r="AW260" s="13" t="s">
        <v>34</v>
      </c>
      <c r="AX260" s="13" t="s">
        <v>72</v>
      </c>
      <c r="AY260" s="207" t="s">
        <v>177</v>
      </c>
    </row>
    <row r="261" spans="1:65" s="14" customFormat="1" ht="11.25">
      <c r="B261" s="208"/>
      <c r="C261" s="209"/>
      <c r="D261" s="191" t="s">
        <v>214</v>
      </c>
      <c r="E261" s="210" t="s">
        <v>19</v>
      </c>
      <c r="F261" s="211" t="s">
        <v>217</v>
      </c>
      <c r="G261" s="209"/>
      <c r="H261" s="212">
        <v>0.14399999999999999</v>
      </c>
      <c r="I261" s="213"/>
      <c r="J261" s="209"/>
      <c r="K261" s="209"/>
      <c r="L261" s="214"/>
      <c r="M261" s="215"/>
      <c r="N261" s="216"/>
      <c r="O261" s="216"/>
      <c r="P261" s="216"/>
      <c r="Q261" s="216"/>
      <c r="R261" s="216"/>
      <c r="S261" s="216"/>
      <c r="T261" s="217"/>
      <c r="AT261" s="218" t="s">
        <v>214</v>
      </c>
      <c r="AU261" s="218" t="s">
        <v>81</v>
      </c>
      <c r="AV261" s="14" t="s">
        <v>184</v>
      </c>
      <c r="AW261" s="14" t="s">
        <v>34</v>
      </c>
      <c r="AX261" s="14" t="s">
        <v>79</v>
      </c>
      <c r="AY261" s="218" t="s">
        <v>177</v>
      </c>
    </row>
    <row r="262" spans="1:65" s="2" customFormat="1" ht="14.45" customHeight="1">
      <c r="A262" s="34"/>
      <c r="B262" s="35"/>
      <c r="C262" s="219" t="s">
        <v>431</v>
      </c>
      <c r="D262" s="219" t="s">
        <v>335</v>
      </c>
      <c r="E262" s="220" t="s">
        <v>432</v>
      </c>
      <c r="F262" s="221" t="s">
        <v>433</v>
      </c>
      <c r="G262" s="222" t="s">
        <v>257</v>
      </c>
      <c r="H262" s="223">
        <v>0.108</v>
      </c>
      <c r="I262" s="224"/>
      <c r="J262" s="225">
        <f>ROUND(I262*H262,2)</f>
        <v>0</v>
      </c>
      <c r="K262" s="221" t="s">
        <v>183</v>
      </c>
      <c r="L262" s="226"/>
      <c r="M262" s="227" t="s">
        <v>19</v>
      </c>
      <c r="N262" s="228" t="s">
        <v>43</v>
      </c>
      <c r="O262" s="64"/>
      <c r="P262" s="187">
        <f>O262*H262</f>
        <v>0</v>
      </c>
      <c r="Q262" s="187">
        <v>1</v>
      </c>
      <c r="R262" s="187">
        <f>Q262*H262</f>
        <v>0.108</v>
      </c>
      <c r="S262" s="187">
        <v>0</v>
      </c>
      <c r="T262" s="18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9" t="s">
        <v>229</v>
      </c>
      <c r="AT262" s="189" t="s">
        <v>335</v>
      </c>
      <c r="AU262" s="189" t="s">
        <v>81</v>
      </c>
      <c r="AY262" s="17" t="s">
        <v>177</v>
      </c>
      <c r="BE262" s="190">
        <f>IF(N262="základní",J262,0)</f>
        <v>0</v>
      </c>
      <c r="BF262" s="190">
        <f>IF(N262="snížená",J262,0)</f>
        <v>0</v>
      </c>
      <c r="BG262" s="190">
        <f>IF(N262="zákl. přenesená",J262,0)</f>
        <v>0</v>
      </c>
      <c r="BH262" s="190">
        <f>IF(N262="sníž. přenesená",J262,0)</f>
        <v>0</v>
      </c>
      <c r="BI262" s="190">
        <f>IF(N262="nulová",J262,0)</f>
        <v>0</v>
      </c>
      <c r="BJ262" s="17" t="s">
        <v>79</v>
      </c>
      <c r="BK262" s="190">
        <f>ROUND(I262*H262,2)</f>
        <v>0</v>
      </c>
      <c r="BL262" s="17" t="s">
        <v>184</v>
      </c>
      <c r="BM262" s="189" t="s">
        <v>434</v>
      </c>
    </row>
    <row r="263" spans="1:65" s="2" customFormat="1" ht="11.25">
      <c r="A263" s="34"/>
      <c r="B263" s="35"/>
      <c r="C263" s="36"/>
      <c r="D263" s="191" t="s">
        <v>186</v>
      </c>
      <c r="E263" s="36"/>
      <c r="F263" s="192" t="s">
        <v>433</v>
      </c>
      <c r="G263" s="36"/>
      <c r="H263" s="36"/>
      <c r="I263" s="193"/>
      <c r="J263" s="36"/>
      <c r="K263" s="36"/>
      <c r="L263" s="39"/>
      <c r="M263" s="194"/>
      <c r="N263" s="195"/>
      <c r="O263" s="64"/>
      <c r="P263" s="64"/>
      <c r="Q263" s="64"/>
      <c r="R263" s="64"/>
      <c r="S263" s="64"/>
      <c r="T263" s="65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186</v>
      </c>
      <c r="AU263" s="17" t="s">
        <v>81</v>
      </c>
    </row>
    <row r="264" spans="1:65" s="2" customFormat="1" ht="19.5">
      <c r="A264" s="34"/>
      <c r="B264" s="35"/>
      <c r="C264" s="36"/>
      <c r="D264" s="191" t="s">
        <v>205</v>
      </c>
      <c r="E264" s="36"/>
      <c r="F264" s="196" t="s">
        <v>435</v>
      </c>
      <c r="G264" s="36"/>
      <c r="H264" s="36"/>
      <c r="I264" s="193"/>
      <c r="J264" s="36"/>
      <c r="K264" s="36"/>
      <c r="L264" s="39"/>
      <c r="M264" s="194"/>
      <c r="N264" s="195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205</v>
      </c>
      <c r="AU264" s="17" t="s">
        <v>81</v>
      </c>
    </row>
    <row r="265" spans="1:65" s="13" customFormat="1" ht="11.25">
      <c r="B265" s="197"/>
      <c r="C265" s="198"/>
      <c r="D265" s="191" t="s">
        <v>214</v>
      </c>
      <c r="E265" s="199" t="s">
        <v>19</v>
      </c>
      <c r="F265" s="200" t="s">
        <v>436</v>
      </c>
      <c r="G265" s="198"/>
      <c r="H265" s="201">
        <v>0.108</v>
      </c>
      <c r="I265" s="202"/>
      <c r="J265" s="198"/>
      <c r="K265" s="198"/>
      <c r="L265" s="203"/>
      <c r="M265" s="204"/>
      <c r="N265" s="205"/>
      <c r="O265" s="205"/>
      <c r="P265" s="205"/>
      <c r="Q265" s="205"/>
      <c r="R265" s="205"/>
      <c r="S265" s="205"/>
      <c r="T265" s="206"/>
      <c r="AT265" s="207" t="s">
        <v>214</v>
      </c>
      <c r="AU265" s="207" t="s">
        <v>81</v>
      </c>
      <c r="AV265" s="13" t="s">
        <v>81</v>
      </c>
      <c r="AW265" s="13" t="s">
        <v>34</v>
      </c>
      <c r="AX265" s="13" t="s">
        <v>72</v>
      </c>
      <c r="AY265" s="207" t="s">
        <v>177</v>
      </c>
    </row>
    <row r="266" spans="1:65" s="14" customFormat="1" ht="11.25">
      <c r="B266" s="208"/>
      <c r="C266" s="209"/>
      <c r="D266" s="191" t="s">
        <v>214</v>
      </c>
      <c r="E266" s="210" t="s">
        <v>19</v>
      </c>
      <c r="F266" s="211" t="s">
        <v>217</v>
      </c>
      <c r="G266" s="209"/>
      <c r="H266" s="212">
        <v>0.108</v>
      </c>
      <c r="I266" s="213"/>
      <c r="J266" s="209"/>
      <c r="K266" s="209"/>
      <c r="L266" s="214"/>
      <c r="M266" s="215"/>
      <c r="N266" s="216"/>
      <c r="O266" s="216"/>
      <c r="P266" s="216"/>
      <c r="Q266" s="216"/>
      <c r="R266" s="216"/>
      <c r="S266" s="216"/>
      <c r="T266" s="217"/>
      <c r="AT266" s="218" t="s">
        <v>214</v>
      </c>
      <c r="AU266" s="218" t="s">
        <v>81</v>
      </c>
      <c r="AV266" s="14" t="s">
        <v>184</v>
      </c>
      <c r="AW266" s="14" t="s">
        <v>34</v>
      </c>
      <c r="AX266" s="14" t="s">
        <v>79</v>
      </c>
      <c r="AY266" s="218" t="s">
        <v>177</v>
      </c>
    </row>
    <row r="267" spans="1:65" s="2" customFormat="1" ht="14.45" customHeight="1">
      <c r="A267" s="34"/>
      <c r="B267" s="35"/>
      <c r="C267" s="178" t="s">
        <v>437</v>
      </c>
      <c r="D267" s="178" t="s">
        <v>179</v>
      </c>
      <c r="E267" s="179" t="s">
        <v>438</v>
      </c>
      <c r="F267" s="180" t="s">
        <v>439</v>
      </c>
      <c r="G267" s="181" t="s">
        <v>440</v>
      </c>
      <c r="H267" s="182">
        <v>18</v>
      </c>
      <c r="I267" s="183"/>
      <c r="J267" s="184">
        <f>ROUND(I267*H267,2)</f>
        <v>0</v>
      </c>
      <c r="K267" s="180" t="s">
        <v>183</v>
      </c>
      <c r="L267" s="39"/>
      <c r="M267" s="185" t="s">
        <v>19</v>
      </c>
      <c r="N267" s="186" t="s">
        <v>43</v>
      </c>
      <c r="O267" s="64"/>
      <c r="P267" s="187">
        <f>O267*H267</f>
        <v>0</v>
      </c>
      <c r="Q267" s="187">
        <v>1.17E-3</v>
      </c>
      <c r="R267" s="187">
        <f>Q267*H267</f>
        <v>2.1060000000000002E-2</v>
      </c>
      <c r="S267" s="187">
        <v>0</v>
      </c>
      <c r="T267" s="18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9" t="s">
        <v>184</v>
      </c>
      <c r="AT267" s="189" t="s">
        <v>179</v>
      </c>
      <c r="AU267" s="189" t="s">
        <v>81</v>
      </c>
      <c r="AY267" s="17" t="s">
        <v>177</v>
      </c>
      <c r="BE267" s="190">
        <f>IF(N267="základní",J267,0)</f>
        <v>0</v>
      </c>
      <c r="BF267" s="190">
        <f>IF(N267="snížená",J267,0)</f>
        <v>0</v>
      </c>
      <c r="BG267" s="190">
        <f>IF(N267="zákl. přenesená",J267,0)</f>
        <v>0</v>
      </c>
      <c r="BH267" s="190">
        <f>IF(N267="sníž. přenesená",J267,0)</f>
        <v>0</v>
      </c>
      <c r="BI267" s="190">
        <f>IF(N267="nulová",J267,0)</f>
        <v>0</v>
      </c>
      <c r="BJ267" s="17" t="s">
        <v>79</v>
      </c>
      <c r="BK267" s="190">
        <f>ROUND(I267*H267,2)</f>
        <v>0</v>
      </c>
      <c r="BL267" s="17" t="s">
        <v>184</v>
      </c>
      <c r="BM267" s="189" t="s">
        <v>441</v>
      </c>
    </row>
    <row r="268" spans="1:65" s="2" customFormat="1" ht="11.25">
      <c r="A268" s="34"/>
      <c r="B268" s="35"/>
      <c r="C268" s="36"/>
      <c r="D268" s="191" t="s">
        <v>186</v>
      </c>
      <c r="E268" s="36"/>
      <c r="F268" s="192" t="s">
        <v>442</v>
      </c>
      <c r="G268" s="36"/>
      <c r="H268" s="36"/>
      <c r="I268" s="193"/>
      <c r="J268" s="36"/>
      <c r="K268" s="36"/>
      <c r="L268" s="39"/>
      <c r="M268" s="194"/>
      <c r="N268" s="195"/>
      <c r="O268" s="64"/>
      <c r="P268" s="64"/>
      <c r="Q268" s="64"/>
      <c r="R268" s="64"/>
      <c r="S268" s="64"/>
      <c r="T268" s="65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186</v>
      </c>
      <c r="AU268" s="17" t="s">
        <v>81</v>
      </c>
    </row>
    <row r="269" spans="1:65" s="2" customFormat="1" ht="165.75">
      <c r="A269" s="34"/>
      <c r="B269" s="35"/>
      <c r="C269" s="36"/>
      <c r="D269" s="191" t="s">
        <v>188</v>
      </c>
      <c r="E269" s="36"/>
      <c r="F269" s="196" t="s">
        <v>443</v>
      </c>
      <c r="G269" s="36"/>
      <c r="H269" s="36"/>
      <c r="I269" s="193"/>
      <c r="J269" s="36"/>
      <c r="K269" s="36"/>
      <c r="L269" s="39"/>
      <c r="M269" s="194"/>
      <c r="N269" s="195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188</v>
      </c>
      <c r="AU269" s="17" t="s">
        <v>81</v>
      </c>
    </row>
    <row r="270" spans="1:65" s="2" customFormat="1" ht="19.5">
      <c r="A270" s="34"/>
      <c r="B270" s="35"/>
      <c r="C270" s="36"/>
      <c r="D270" s="191" t="s">
        <v>205</v>
      </c>
      <c r="E270" s="36"/>
      <c r="F270" s="196" t="s">
        <v>444</v>
      </c>
      <c r="G270" s="36"/>
      <c r="H270" s="36"/>
      <c r="I270" s="193"/>
      <c r="J270" s="36"/>
      <c r="K270" s="36"/>
      <c r="L270" s="39"/>
      <c r="M270" s="194"/>
      <c r="N270" s="195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205</v>
      </c>
      <c r="AU270" s="17" t="s">
        <v>81</v>
      </c>
    </row>
    <row r="271" spans="1:65" s="13" customFormat="1" ht="11.25">
      <c r="B271" s="197"/>
      <c r="C271" s="198"/>
      <c r="D271" s="191" t="s">
        <v>214</v>
      </c>
      <c r="E271" s="199" t="s">
        <v>19</v>
      </c>
      <c r="F271" s="200" t="s">
        <v>445</v>
      </c>
      <c r="G271" s="198"/>
      <c r="H271" s="201">
        <v>18</v>
      </c>
      <c r="I271" s="202"/>
      <c r="J271" s="198"/>
      <c r="K271" s="198"/>
      <c r="L271" s="203"/>
      <c r="M271" s="204"/>
      <c r="N271" s="205"/>
      <c r="O271" s="205"/>
      <c r="P271" s="205"/>
      <c r="Q271" s="205"/>
      <c r="R271" s="205"/>
      <c r="S271" s="205"/>
      <c r="T271" s="206"/>
      <c r="AT271" s="207" t="s">
        <v>214</v>
      </c>
      <c r="AU271" s="207" t="s">
        <v>81</v>
      </c>
      <c r="AV271" s="13" t="s">
        <v>81</v>
      </c>
      <c r="AW271" s="13" t="s">
        <v>34</v>
      </c>
      <c r="AX271" s="13" t="s">
        <v>72</v>
      </c>
      <c r="AY271" s="207" t="s">
        <v>177</v>
      </c>
    </row>
    <row r="272" spans="1:65" s="14" customFormat="1" ht="11.25">
      <c r="B272" s="208"/>
      <c r="C272" s="209"/>
      <c r="D272" s="191" t="s">
        <v>214</v>
      </c>
      <c r="E272" s="210" t="s">
        <v>19</v>
      </c>
      <c r="F272" s="211" t="s">
        <v>217</v>
      </c>
      <c r="G272" s="209"/>
      <c r="H272" s="212">
        <v>18</v>
      </c>
      <c r="I272" s="213"/>
      <c r="J272" s="209"/>
      <c r="K272" s="209"/>
      <c r="L272" s="214"/>
      <c r="M272" s="215"/>
      <c r="N272" s="216"/>
      <c r="O272" s="216"/>
      <c r="P272" s="216"/>
      <c r="Q272" s="216"/>
      <c r="R272" s="216"/>
      <c r="S272" s="216"/>
      <c r="T272" s="217"/>
      <c r="AT272" s="218" t="s">
        <v>214</v>
      </c>
      <c r="AU272" s="218" t="s">
        <v>81</v>
      </c>
      <c r="AV272" s="14" t="s">
        <v>184</v>
      </c>
      <c r="AW272" s="14" t="s">
        <v>34</v>
      </c>
      <c r="AX272" s="14" t="s">
        <v>79</v>
      </c>
      <c r="AY272" s="218" t="s">
        <v>177</v>
      </c>
    </row>
    <row r="273" spans="1:65" s="2" customFormat="1" ht="14.45" customHeight="1">
      <c r="A273" s="34"/>
      <c r="B273" s="35"/>
      <c r="C273" s="178" t="s">
        <v>446</v>
      </c>
      <c r="D273" s="178" t="s">
        <v>179</v>
      </c>
      <c r="E273" s="179" t="s">
        <v>447</v>
      </c>
      <c r="F273" s="180" t="s">
        <v>448</v>
      </c>
      <c r="G273" s="181" t="s">
        <v>440</v>
      </c>
      <c r="H273" s="182">
        <v>18</v>
      </c>
      <c r="I273" s="183"/>
      <c r="J273" s="184">
        <f>ROUND(I273*H273,2)</f>
        <v>0</v>
      </c>
      <c r="K273" s="180" t="s">
        <v>183</v>
      </c>
      <c r="L273" s="39"/>
      <c r="M273" s="185" t="s">
        <v>19</v>
      </c>
      <c r="N273" s="186" t="s">
        <v>43</v>
      </c>
      <c r="O273" s="64"/>
      <c r="P273" s="187">
        <f>O273*H273</f>
        <v>0</v>
      </c>
      <c r="Q273" s="187">
        <v>5.8049999999999996E-4</v>
      </c>
      <c r="R273" s="187">
        <f>Q273*H273</f>
        <v>1.0449E-2</v>
      </c>
      <c r="S273" s="187">
        <v>0</v>
      </c>
      <c r="T273" s="18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9" t="s">
        <v>184</v>
      </c>
      <c r="AT273" s="189" t="s">
        <v>179</v>
      </c>
      <c r="AU273" s="189" t="s">
        <v>81</v>
      </c>
      <c r="AY273" s="17" t="s">
        <v>177</v>
      </c>
      <c r="BE273" s="190">
        <f>IF(N273="základní",J273,0)</f>
        <v>0</v>
      </c>
      <c r="BF273" s="190">
        <f>IF(N273="snížená",J273,0)</f>
        <v>0</v>
      </c>
      <c r="BG273" s="190">
        <f>IF(N273="zákl. přenesená",J273,0)</f>
        <v>0</v>
      </c>
      <c r="BH273" s="190">
        <f>IF(N273="sníž. přenesená",J273,0)</f>
        <v>0</v>
      </c>
      <c r="BI273" s="190">
        <f>IF(N273="nulová",J273,0)</f>
        <v>0</v>
      </c>
      <c r="BJ273" s="17" t="s">
        <v>79</v>
      </c>
      <c r="BK273" s="190">
        <f>ROUND(I273*H273,2)</f>
        <v>0</v>
      </c>
      <c r="BL273" s="17" t="s">
        <v>184</v>
      </c>
      <c r="BM273" s="189" t="s">
        <v>449</v>
      </c>
    </row>
    <row r="274" spans="1:65" s="2" customFormat="1" ht="11.25">
      <c r="A274" s="34"/>
      <c r="B274" s="35"/>
      <c r="C274" s="36"/>
      <c r="D274" s="191" t="s">
        <v>186</v>
      </c>
      <c r="E274" s="36"/>
      <c r="F274" s="192" t="s">
        <v>450</v>
      </c>
      <c r="G274" s="36"/>
      <c r="H274" s="36"/>
      <c r="I274" s="193"/>
      <c r="J274" s="36"/>
      <c r="K274" s="36"/>
      <c r="L274" s="39"/>
      <c r="M274" s="194"/>
      <c r="N274" s="195"/>
      <c r="O274" s="64"/>
      <c r="P274" s="64"/>
      <c r="Q274" s="64"/>
      <c r="R274" s="64"/>
      <c r="S274" s="64"/>
      <c r="T274" s="65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186</v>
      </c>
      <c r="AU274" s="17" t="s">
        <v>81</v>
      </c>
    </row>
    <row r="275" spans="1:65" s="2" customFormat="1" ht="165.75">
      <c r="A275" s="34"/>
      <c r="B275" s="35"/>
      <c r="C275" s="36"/>
      <c r="D275" s="191" t="s">
        <v>188</v>
      </c>
      <c r="E275" s="36"/>
      <c r="F275" s="196" t="s">
        <v>443</v>
      </c>
      <c r="G275" s="36"/>
      <c r="H275" s="36"/>
      <c r="I275" s="193"/>
      <c r="J275" s="36"/>
      <c r="K275" s="36"/>
      <c r="L275" s="39"/>
      <c r="M275" s="194"/>
      <c r="N275" s="195"/>
      <c r="O275" s="64"/>
      <c r="P275" s="64"/>
      <c r="Q275" s="64"/>
      <c r="R275" s="64"/>
      <c r="S275" s="64"/>
      <c r="T275" s="65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188</v>
      </c>
      <c r="AU275" s="17" t="s">
        <v>81</v>
      </c>
    </row>
    <row r="276" spans="1:65" s="2" customFormat="1" ht="24.2" customHeight="1">
      <c r="A276" s="34"/>
      <c r="B276" s="35"/>
      <c r="C276" s="178" t="s">
        <v>451</v>
      </c>
      <c r="D276" s="178" t="s">
        <v>179</v>
      </c>
      <c r="E276" s="179" t="s">
        <v>452</v>
      </c>
      <c r="F276" s="180" t="s">
        <v>453</v>
      </c>
      <c r="G276" s="181" t="s">
        <v>182</v>
      </c>
      <c r="H276" s="182">
        <v>61.66</v>
      </c>
      <c r="I276" s="183"/>
      <c r="J276" s="184">
        <f>ROUND(I276*H276,2)</f>
        <v>0</v>
      </c>
      <c r="K276" s="180" t="s">
        <v>183</v>
      </c>
      <c r="L276" s="39"/>
      <c r="M276" s="185" t="s">
        <v>19</v>
      </c>
      <c r="N276" s="186" t="s">
        <v>43</v>
      </c>
      <c r="O276" s="64"/>
      <c r="P276" s="187">
        <f>O276*H276</f>
        <v>0</v>
      </c>
      <c r="Q276" s="187">
        <v>0</v>
      </c>
      <c r="R276" s="187">
        <f>Q276*H276</f>
        <v>0</v>
      </c>
      <c r="S276" s="187">
        <v>2.9999999999999997E-4</v>
      </c>
      <c r="T276" s="188">
        <f>S276*H276</f>
        <v>1.8497999999999997E-2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9" t="s">
        <v>184</v>
      </c>
      <c r="AT276" s="189" t="s">
        <v>179</v>
      </c>
      <c r="AU276" s="189" t="s">
        <v>81</v>
      </c>
      <c r="AY276" s="17" t="s">
        <v>177</v>
      </c>
      <c r="BE276" s="190">
        <f>IF(N276="základní",J276,0)</f>
        <v>0</v>
      </c>
      <c r="BF276" s="190">
        <f>IF(N276="snížená",J276,0)</f>
        <v>0</v>
      </c>
      <c r="BG276" s="190">
        <f>IF(N276="zákl. přenesená",J276,0)</f>
        <v>0</v>
      </c>
      <c r="BH276" s="190">
        <f>IF(N276="sníž. přenesená",J276,0)</f>
        <v>0</v>
      </c>
      <c r="BI276" s="190">
        <f>IF(N276="nulová",J276,0)</f>
        <v>0</v>
      </c>
      <c r="BJ276" s="17" t="s">
        <v>79</v>
      </c>
      <c r="BK276" s="190">
        <f>ROUND(I276*H276,2)</f>
        <v>0</v>
      </c>
      <c r="BL276" s="17" t="s">
        <v>184</v>
      </c>
      <c r="BM276" s="189" t="s">
        <v>454</v>
      </c>
    </row>
    <row r="277" spans="1:65" s="2" customFormat="1" ht="11.25">
      <c r="A277" s="34"/>
      <c r="B277" s="35"/>
      <c r="C277" s="36"/>
      <c r="D277" s="191" t="s">
        <v>186</v>
      </c>
      <c r="E277" s="36"/>
      <c r="F277" s="192" t="s">
        <v>453</v>
      </c>
      <c r="G277" s="36"/>
      <c r="H277" s="36"/>
      <c r="I277" s="193"/>
      <c r="J277" s="36"/>
      <c r="K277" s="36"/>
      <c r="L277" s="39"/>
      <c r="M277" s="194"/>
      <c r="N277" s="195"/>
      <c r="O277" s="64"/>
      <c r="P277" s="64"/>
      <c r="Q277" s="64"/>
      <c r="R277" s="64"/>
      <c r="S277" s="64"/>
      <c r="T277" s="65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186</v>
      </c>
      <c r="AU277" s="17" t="s">
        <v>81</v>
      </c>
    </row>
    <row r="278" spans="1:65" s="2" customFormat="1" ht="39">
      <c r="A278" s="34"/>
      <c r="B278" s="35"/>
      <c r="C278" s="36"/>
      <c r="D278" s="191" t="s">
        <v>188</v>
      </c>
      <c r="E278" s="36"/>
      <c r="F278" s="196" t="s">
        <v>455</v>
      </c>
      <c r="G278" s="36"/>
      <c r="H278" s="36"/>
      <c r="I278" s="193"/>
      <c r="J278" s="36"/>
      <c r="K278" s="36"/>
      <c r="L278" s="39"/>
      <c r="M278" s="194"/>
      <c r="N278" s="195"/>
      <c r="O278" s="64"/>
      <c r="P278" s="64"/>
      <c r="Q278" s="64"/>
      <c r="R278" s="64"/>
      <c r="S278" s="64"/>
      <c r="T278" s="65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188</v>
      </c>
      <c r="AU278" s="17" t="s">
        <v>81</v>
      </c>
    </row>
    <row r="279" spans="1:65" s="2" customFormat="1" ht="19.5">
      <c r="A279" s="34"/>
      <c r="B279" s="35"/>
      <c r="C279" s="36"/>
      <c r="D279" s="191" t="s">
        <v>205</v>
      </c>
      <c r="E279" s="36"/>
      <c r="F279" s="196" t="s">
        <v>456</v>
      </c>
      <c r="G279" s="36"/>
      <c r="H279" s="36"/>
      <c r="I279" s="193"/>
      <c r="J279" s="36"/>
      <c r="K279" s="36"/>
      <c r="L279" s="39"/>
      <c r="M279" s="194"/>
      <c r="N279" s="195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205</v>
      </c>
      <c r="AU279" s="17" t="s">
        <v>81</v>
      </c>
    </row>
    <row r="280" spans="1:65" s="13" customFormat="1" ht="11.25">
      <c r="B280" s="197"/>
      <c r="C280" s="198"/>
      <c r="D280" s="191" t="s">
        <v>214</v>
      </c>
      <c r="E280" s="199" t="s">
        <v>19</v>
      </c>
      <c r="F280" s="200" t="s">
        <v>457</v>
      </c>
      <c r="G280" s="198"/>
      <c r="H280" s="201">
        <v>61.66</v>
      </c>
      <c r="I280" s="202"/>
      <c r="J280" s="198"/>
      <c r="K280" s="198"/>
      <c r="L280" s="203"/>
      <c r="M280" s="204"/>
      <c r="N280" s="205"/>
      <c r="O280" s="205"/>
      <c r="P280" s="205"/>
      <c r="Q280" s="205"/>
      <c r="R280" s="205"/>
      <c r="S280" s="205"/>
      <c r="T280" s="206"/>
      <c r="AT280" s="207" t="s">
        <v>214</v>
      </c>
      <c r="AU280" s="207" t="s">
        <v>81</v>
      </c>
      <c r="AV280" s="13" t="s">
        <v>81</v>
      </c>
      <c r="AW280" s="13" t="s">
        <v>34</v>
      </c>
      <c r="AX280" s="13" t="s">
        <v>72</v>
      </c>
      <c r="AY280" s="207" t="s">
        <v>177</v>
      </c>
    </row>
    <row r="281" spans="1:65" s="14" customFormat="1" ht="11.25">
      <c r="B281" s="208"/>
      <c r="C281" s="209"/>
      <c r="D281" s="191" t="s">
        <v>214</v>
      </c>
      <c r="E281" s="210" t="s">
        <v>19</v>
      </c>
      <c r="F281" s="211" t="s">
        <v>217</v>
      </c>
      <c r="G281" s="209"/>
      <c r="H281" s="212">
        <v>61.66</v>
      </c>
      <c r="I281" s="213"/>
      <c r="J281" s="209"/>
      <c r="K281" s="209"/>
      <c r="L281" s="214"/>
      <c r="M281" s="215"/>
      <c r="N281" s="216"/>
      <c r="O281" s="216"/>
      <c r="P281" s="216"/>
      <c r="Q281" s="216"/>
      <c r="R281" s="216"/>
      <c r="S281" s="216"/>
      <c r="T281" s="217"/>
      <c r="AT281" s="218" t="s">
        <v>214</v>
      </c>
      <c r="AU281" s="218" t="s">
        <v>81</v>
      </c>
      <c r="AV281" s="14" t="s">
        <v>184</v>
      </c>
      <c r="AW281" s="14" t="s">
        <v>34</v>
      </c>
      <c r="AX281" s="14" t="s">
        <v>79</v>
      </c>
      <c r="AY281" s="218" t="s">
        <v>177</v>
      </c>
    </row>
    <row r="282" spans="1:65" s="2" customFormat="1" ht="24.2" customHeight="1">
      <c r="A282" s="34"/>
      <c r="B282" s="35"/>
      <c r="C282" s="178" t="s">
        <v>458</v>
      </c>
      <c r="D282" s="178" t="s">
        <v>179</v>
      </c>
      <c r="E282" s="179" t="s">
        <v>459</v>
      </c>
      <c r="F282" s="180" t="s">
        <v>460</v>
      </c>
      <c r="G282" s="181" t="s">
        <v>210</v>
      </c>
      <c r="H282" s="182">
        <v>12.25</v>
      </c>
      <c r="I282" s="183"/>
      <c r="J282" s="184">
        <f>ROUND(I282*H282,2)</f>
        <v>0</v>
      </c>
      <c r="K282" s="180" t="s">
        <v>183</v>
      </c>
      <c r="L282" s="39"/>
      <c r="M282" s="185" t="s">
        <v>19</v>
      </c>
      <c r="N282" s="186" t="s">
        <v>43</v>
      </c>
      <c r="O282" s="64"/>
      <c r="P282" s="187">
        <f>O282*H282</f>
        <v>0</v>
      </c>
      <c r="Q282" s="187">
        <v>0</v>
      </c>
      <c r="R282" s="187">
        <f>Q282*H282</f>
        <v>0</v>
      </c>
      <c r="S282" s="187">
        <v>1.8</v>
      </c>
      <c r="T282" s="188">
        <f>S282*H282</f>
        <v>22.05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89" t="s">
        <v>184</v>
      </c>
      <c r="AT282" s="189" t="s">
        <v>179</v>
      </c>
      <c r="AU282" s="189" t="s">
        <v>81</v>
      </c>
      <c r="AY282" s="17" t="s">
        <v>177</v>
      </c>
      <c r="BE282" s="190">
        <f>IF(N282="základní",J282,0)</f>
        <v>0</v>
      </c>
      <c r="BF282" s="190">
        <f>IF(N282="snížená",J282,0)</f>
        <v>0</v>
      </c>
      <c r="BG282" s="190">
        <f>IF(N282="zákl. přenesená",J282,0)</f>
        <v>0</v>
      </c>
      <c r="BH282" s="190">
        <f>IF(N282="sníž. přenesená",J282,0)</f>
        <v>0</v>
      </c>
      <c r="BI282" s="190">
        <f>IF(N282="nulová",J282,0)</f>
        <v>0</v>
      </c>
      <c r="BJ282" s="17" t="s">
        <v>79</v>
      </c>
      <c r="BK282" s="190">
        <f>ROUND(I282*H282,2)</f>
        <v>0</v>
      </c>
      <c r="BL282" s="17" t="s">
        <v>184</v>
      </c>
      <c r="BM282" s="189" t="s">
        <v>461</v>
      </c>
    </row>
    <row r="283" spans="1:65" s="2" customFormat="1" ht="19.5">
      <c r="A283" s="34"/>
      <c r="B283" s="35"/>
      <c r="C283" s="36"/>
      <c r="D283" s="191" t="s">
        <v>186</v>
      </c>
      <c r="E283" s="36"/>
      <c r="F283" s="192" t="s">
        <v>460</v>
      </c>
      <c r="G283" s="36"/>
      <c r="H283" s="36"/>
      <c r="I283" s="193"/>
      <c r="J283" s="36"/>
      <c r="K283" s="36"/>
      <c r="L283" s="39"/>
      <c r="M283" s="194"/>
      <c r="N283" s="195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186</v>
      </c>
      <c r="AU283" s="17" t="s">
        <v>81</v>
      </c>
    </row>
    <row r="284" spans="1:65" s="2" customFormat="1" ht="19.5">
      <c r="A284" s="34"/>
      <c r="B284" s="35"/>
      <c r="C284" s="36"/>
      <c r="D284" s="191" t="s">
        <v>205</v>
      </c>
      <c r="E284" s="36"/>
      <c r="F284" s="196" t="s">
        <v>462</v>
      </c>
      <c r="G284" s="36"/>
      <c r="H284" s="36"/>
      <c r="I284" s="193"/>
      <c r="J284" s="36"/>
      <c r="K284" s="36"/>
      <c r="L284" s="39"/>
      <c r="M284" s="194"/>
      <c r="N284" s="195"/>
      <c r="O284" s="64"/>
      <c r="P284" s="64"/>
      <c r="Q284" s="64"/>
      <c r="R284" s="64"/>
      <c r="S284" s="64"/>
      <c r="T284" s="65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205</v>
      </c>
      <c r="AU284" s="17" t="s">
        <v>81</v>
      </c>
    </row>
    <row r="285" spans="1:65" s="13" customFormat="1" ht="11.25">
      <c r="B285" s="197"/>
      <c r="C285" s="198"/>
      <c r="D285" s="191" t="s">
        <v>214</v>
      </c>
      <c r="E285" s="199" t="s">
        <v>19</v>
      </c>
      <c r="F285" s="200" t="s">
        <v>463</v>
      </c>
      <c r="G285" s="198"/>
      <c r="H285" s="201">
        <v>7.75</v>
      </c>
      <c r="I285" s="202"/>
      <c r="J285" s="198"/>
      <c r="K285" s="198"/>
      <c r="L285" s="203"/>
      <c r="M285" s="204"/>
      <c r="N285" s="205"/>
      <c r="O285" s="205"/>
      <c r="P285" s="205"/>
      <c r="Q285" s="205"/>
      <c r="R285" s="205"/>
      <c r="S285" s="205"/>
      <c r="T285" s="206"/>
      <c r="AT285" s="207" t="s">
        <v>214</v>
      </c>
      <c r="AU285" s="207" t="s">
        <v>81</v>
      </c>
      <c r="AV285" s="13" t="s">
        <v>81</v>
      </c>
      <c r="AW285" s="13" t="s">
        <v>34</v>
      </c>
      <c r="AX285" s="13" t="s">
        <v>72</v>
      </c>
      <c r="AY285" s="207" t="s">
        <v>177</v>
      </c>
    </row>
    <row r="286" spans="1:65" s="13" customFormat="1" ht="11.25">
      <c r="B286" s="197"/>
      <c r="C286" s="198"/>
      <c r="D286" s="191" t="s">
        <v>214</v>
      </c>
      <c r="E286" s="199" t="s">
        <v>19</v>
      </c>
      <c r="F286" s="200" t="s">
        <v>464</v>
      </c>
      <c r="G286" s="198"/>
      <c r="H286" s="201">
        <v>4.5</v>
      </c>
      <c r="I286" s="202"/>
      <c r="J286" s="198"/>
      <c r="K286" s="198"/>
      <c r="L286" s="203"/>
      <c r="M286" s="204"/>
      <c r="N286" s="205"/>
      <c r="O286" s="205"/>
      <c r="P286" s="205"/>
      <c r="Q286" s="205"/>
      <c r="R286" s="205"/>
      <c r="S286" s="205"/>
      <c r="T286" s="206"/>
      <c r="AT286" s="207" t="s">
        <v>214</v>
      </c>
      <c r="AU286" s="207" t="s">
        <v>81</v>
      </c>
      <c r="AV286" s="13" t="s">
        <v>81</v>
      </c>
      <c r="AW286" s="13" t="s">
        <v>34</v>
      </c>
      <c r="AX286" s="13" t="s">
        <v>72</v>
      </c>
      <c r="AY286" s="207" t="s">
        <v>177</v>
      </c>
    </row>
    <row r="287" spans="1:65" s="14" customFormat="1" ht="11.25">
      <c r="B287" s="208"/>
      <c r="C287" s="209"/>
      <c r="D287" s="191" t="s">
        <v>214</v>
      </c>
      <c r="E287" s="210" t="s">
        <v>19</v>
      </c>
      <c r="F287" s="211" t="s">
        <v>217</v>
      </c>
      <c r="G287" s="209"/>
      <c r="H287" s="212">
        <v>12.25</v>
      </c>
      <c r="I287" s="213"/>
      <c r="J287" s="209"/>
      <c r="K287" s="209"/>
      <c r="L287" s="214"/>
      <c r="M287" s="215"/>
      <c r="N287" s="216"/>
      <c r="O287" s="216"/>
      <c r="P287" s="216"/>
      <c r="Q287" s="216"/>
      <c r="R287" s="216"/>
      <c r="S287" s="216"/>
      <c r="T287" s="217"/>
      <c r="AT287" s="218" t="s">
        <v>214</v>
      </c>
      <c r="AU287" s="218" t="s">
        <v>81</v>
      </c>
      <c r="AV287" s="14" t="s">
        <v>184</v>
      </c>
      <c r="AW287" s="14" t="s">
        <v>34</v>
      </c>
      <c r="AX287" s="14" t="s">
        <v>79</v>
      </c>
      <c r="AY287" s="218" t="s">
        <v>177</v>
      </c>
    </row>
    <row r="288" spans="1:65" s="2" customFormat="1" ht="24.2" customHeight="1">
      <c r="A288" s="34"/>
      <c r="B288" s="35"/>
      <c r="C288" s="178" t="s">
        <v>465</v>
      </c>
      <c r="D288" s="178" t="s">
        <v>179</v>
      </c>
      <c r="E288" s="179" t="s">
        <v>466</v>
      </c>
      <c r="F288" s="180" t="s">
        <v>467</v>
      </c>
      <c r="G288" s="181" t="s">
        <v>182</v>
      </c>
      <c r="H288" s="182">
        <v>173.8</v>
      </c>
      <c r="I288" s="183"/>
      <c r="J288" s="184">
        <f>ROUND(I288*H288,2)</f>
        <v>0</v>
      </c>
      <c r="K288" s="180" t="s">
        <v>183</v>
      </c>
      <c r="L288" s="39"/>
      <c r="M288" s="185" t="s">
        <v>19</v>
      </c>
      <c r="N288" s="186" t="s">
        <v>43</v>
      </c>
      <c r="O288" s="64"/>
      <c r="P288" s="187">
        <f>O288*H288</f>
        <v>0</v>
      </c>
      <c r="Q288" s="187">
        <v>0</v>
      </c>
      <c r="R288" s="187">
        <f>Q288*H288</f>
        <v>0</v>
      </c>
      <c r="S288" s="187">
        <v>0</v>
      </c>
      <c r="T288" s="18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89" t="s">
        <v>184</v>
      </c>
      <c r="AT288" s="189" t="s">
        <v>179</v>
      </c>
      <c r="AU288" s="189" t="s">
        <v>81</v>
      </c>
      <c r="AY288" s="17" t="s">
        <v>177</v>
      </c>
      <c r="BE288" s="190">
        <f>IF(N288="základní",J288,0)</f>
        <v>0</v>
      </c>
      <c r="BF288" s="190">
        <f>IF(N288="snížená",J288,0)</f>
        <v>0</v>
      </c>
      <c r="BG288" s="190">
        <f>IF(N288="zákl. přenesená",J288,0)</f>
        <v>0</v>
      </c>
      <c r="BH288" s="190">
        <f>IF(N288="sníž. přenesená",J288,0)</f>
        <v>0</v>
      </c>
      <c r="BI288" s="190">
        <f>IF(N288="nulová",J288,0)</f>
        <v>0</v>
      </c>
      <c r="BJ288" s="17" t="s">
        <v>79</v>
      </c>
      <c r="BK288" s="190">
        <f>ROUND(I288*H288,2)</f>
        <v>0</v>
      </c>
      <c r="BL288" s="17" t="s">
        <v>184</v>
      </c>
      <c r="BM288" s="189" t="s">
        <v>468</v>
      </c>
    </row>
    <row r="289" spans="1:65" s="2" customFormat="1" ht="29.25">
      <c r="A289" s="34"/>
      <c r="B289" s="35"/>
      <c r="C289" s="36"/>
      <c r="D289" s="191" t="s">
        <v>186</v>
      </c>
      <c r="E289" s="36"/>
      <c r="F289" s="192" t="s">
        <v>469</v>
      </c>
      <c r="G289" s="36"/>
      <c r="H289" s="36"/>
      <c r="I289" s="193"/>
      <c r="J289" s="36"/>
      <c r="K289" s="36"/>
      <c r="L289" s="39"/>
      <c r="M289" s="194"/>
      <c r="N289" s="195"/>
      <c r="O289" s="64"/>
      <c r="P289" s="64"/>
      <c r="Q289" s="64"/>
      <c r="R289" s="64"/>
      <c r="S289" s="64"/>
      <c r="T289" s="65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186</v>
      </c>
      <c r="AU289" s="17" t="s">
        <v>81</v>
      </c>
    </row>
    <row r="290" spans="1:65" s="2" customFormat="1" ht="78">
      <c r="A290" s="34"/>
      <c r="B290" s="35"/>
      <c r="C290" s="36"/>
      <c r="D290" s="191" t="s">
        <v>188</v>
      </c>
      <c r="E290" s="36"/>
      <c r="F290" s="196" t="s">
        <v>470</v>
      </c>
      <c r="G290" s="36"/>
      <c r="H290" s="36"/>
      <c r="I290" s="193"/>
      <c r="J290" s="36"/>
      <c r="K290" s="36"/>
      <c r="L290" s="39"/>
      <c r="M290" s="194"/>
      <c r="N290" s="195"/>
      <c r="O290" s="64"/>
      <c r="P290" s="64"/>
      <c r="Q290" s="64"/>
      <c r="R290" s="64"/>
      <c r="S290" s="64"/>
      <c r="T290" s="65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188</v>
      </c>
      <c r="AU290" s="17" t="s">
        <v>81</v>
      </c>
    </row>
    <row r="291" spans="1:65" s="13" customFormat="1" ht="11.25">
      <c r="B291" s="197"/>
      <c r="C291" s="198"/>
      <c r="D291" s="191" t="s">
        <v>214</v>
      </c>
      <c r="E291" s="199" t="s">
        <v>19</v>
      </c>
      <c r="F291" s="200" t="s">
        <v>471</v>
      </c>
      <c r="G291" s="198"/>
      <c r="H291" s="201">
        <v>93.8</v>
      </c>
      <c r="I291" s="202"/>
      <c r="J291" s="198"/>
      <c r="K291" s="198"/>
      <c r="L291" s="203"/>
      <c r="M291" s="204"/>
      <c r="N291" s="205"/>
      <c r="O291" s="205"/>
      <c r="P291" s="205"/>
      <c r="Q291" s="205"/>
      <c r="R291" s="205"/>
      <c r="S291" s="205"/>
      <c r="T291" s="206"/>
      <c r="AT291" s="207" t="s">
        <v>214</v>
      </c>
      <c r="AU291" s="207" t="s">
        <v>81</v>
      </c>
      <c r="AV291" s="13" t="s">
        <v>81</v>
      </c>
      <c r="AW291" s="13" t="s">
        <v>34</v>
      </c>
      <c r="AX291" s="13" t="s">
        <v>72</v>
      </c>
      <c r="AY291" s="207" t="s">
        <v>177</v>
      </c>
    </row>
    <row r="292" spans="1:65" s="13" customFormat="1" ht="11.25">
      <c r="B292" s="197"/>
      <c r="C292" s="198"/>
      <c r="D292" s="191" t="s">
        <v>214</v>
      </c>
      <c r="E292" s="199" t="s">
        <v>19</v>
      </c>
      <c r="F292" s="200" t="s">
        <v>472</v>
      </c>
      <c r="G292" s="198"/>
      <c r="H292" s="201">
        <v>48</v>
      </c>
      <c r="I292" s="202"/>
      <c r="J292" s="198"/>
      <c r="K292" s="198"/>
      <c r="L292" s="203"/>
      <c r="M292" s="204"/>
      <c r="N292" s="205"/>
      <c r="O292" s="205"/>
      <c r="P292" s="205"/>
      <c r="Q292" s="205"/>
      <c r="R292" s="205"/>
      <c r="S292" s="205"/>
      <c r="T292" s="206"/>
      <c r="AT292" s="207" t="s">
        <v>214</v>
      </c>
      <c r="AU292" s="207" t="s">
        <v>81</v>
      </c>
      <c r="AV292" s="13" t="s">
        <v>81</v>
      </c>
      <c r="AW292" s="13" t="s">
        <v>34</v>
      </c>
      <c r="AX292" s="13" t="s">
        <v>72</v>
      </c>
      <c r="AY292" s="207" t="s">
        <v>177</v>
      </c>
    </row>
    <row r="293" spans="1:65" s="13" customFormat="1" ht="11.25">
      <c r="B293" s="197"/>
      <c r="C293" s="198"/>
      <c r="D293" s="191" t="s">
        <v>214</v>
      </c>
      <c r="E293" s="199" t="s">
        <v>19</v>
      </c>
      <c r="F293" s="200" t="s">
        <v>473</v>
      </c>
      <c r="G293" s="198"/>
      <c r="H293" s="201">
        <v>32</v>
      </c>
      <c r="I293" s="202"/>
      <c r="J293" s="198"/>
      <c r="K293" s="198"/>
      <c r="L293" s="203"/>
      <c r="M293" s="204"/>
      <c r="N293" s="205"/>
      <c r="O293" s="205"/>
      <c r="P293" s="205"/>
      <c r="Q293" s="205"/>
      <c r="R293" s="205"/>
      <c r="S293" s="205"/>
      <c r="T293" s="206"/>
      <c r="AT293" s="207" t="s">
        <v>214</v>
      </c>
      <c r="AU293" s="207" t="s">
        <v>81</v>
      </c>
      <c r="AV293" s="13" t="s">
        <v>81</v>
      </c>
      <c r="AW293" s="13" t="s">
        <v>34</v>
      </c>
      <c r="AX293" s="13" t="s">
        <v>72</v>
      </c>
      <c r="AY293" s="207" t="s">
        <v>177</v>
      </c>
    </row>
    <row r="294" spans="1:65" s="14" customFormat="1" ht="11.25">
      <c r="B294" s="208"/>
      <c r="C294" s="209"/>
      <c r="D294" s="191" t="s">
        <v>214</v>
      </c>
      <c r="E294" s="210" t="s">
        <v>19</v>
      </c>
      <c r="F294" s="211" t="s">
        <v>217</v>
      </c>
      <c r="G294" s="209"/>
      <c r="H294" s="212">
        <v>173.8</v>
      </c>
      <c r="I294" s="213"/>
      <c r="J294" s="209"/>
      <c r="K294" s="209"/>
      <c r="L294" s="214"/>
      <c r="M294" s="215"/>
      <c r="N294" s="216"/>
      <c r="O294" s="216"/>
      <c r="P294" s="216"/>
      <c r="Q294" s="216"/>
      <c r="R294" s="216"/>
      <c r="S294" s="216"/>
      <c r="T294" s="217"/>
      <c r="AT294" s="218" t="s">
        <v>214</v>
      </c>
      <c r="AU294" s="218" t="s">
        <v>81</v>
      </c>
      <c r="AV294" s="14" t="s">
        <v>184</v>
      </c>
      <c r="AW294" s="14" t="s">
        <v>34</v>
      </c>
      <c r="AX294" s="14" t="s">
        <v>79</v>
      </c>
      <c r="AY294" s="218" t="s">
        <v>177</v>
      </c>
    </row>
    <row r="295" spans="1:65" s="2" customFormat="1" ht="24.2" customHeight="1">
      <c r="A295" s="34"/>
      <c r="B295" s="35"/>
      <c r="C295" s="178" t="s">
        <v>474</v>
      </c>
      <c r="D295" s="178" t="s">
        <v>179</v>
      </c>
      <c r="E295" s="179" t="s">
        <v>475</v>
      </c>
      <c r="F295" s="180" t="s">
        <v>476</v>
      </c>
      <c r="G295" s="181" t="s">
        <v>182</v>
      </c>
      <c r="H295" s="182">
        <v>3476</v>
      </c>
      <c r="I295" s="183"/>
      <c r="J295" s="184">
        <f>ROUND(I295*H295,2)</f>
        <v>0</v>
      </c>
      <c r="K295" s="180" t="s">
        <v>183</v>
      </c>
      <c r="L295" s="39"/>
      <c r="M295" s="185" t="s">
        <v>19</v>
      </c>
      <c r="N295" s="186" t="s">
        <v>43</v>
      </c>
      <c r="O295" s="64"/>
      <c r="P295" s="187">
        <f>O295*H295</f>
        <v>0</v>
      </c>
      <c r="Q295" s="187">
        <v>0</v>
      </c>
      <c r="R295" s="187">
        <f>Q295*H295</f>
        <v>0</v>
      </c>
      <c r="S295" s="187">
        <v>0</v>
      </c>
      <c r="T295" s="18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89" t="s">
        <v>184</v>
      </c>
      <c r="AT295" s="189" t="s">
        <v>179</v>
      </c>
      <c r="AU295" s="189" t="s">
        <v>81</v>
      </c>
      <c r="AY295" s="17" t="s">
        <v>177</v>
      </c>
      <c r="BE295" s="190">
        <f>IF(N295="základní",J295,0)</f>
        <v>0</v>
      </c>
      <c r="BF295" s="190">
        <f>IF(N295="snížená",J295,0)</f>
        <v>0</v>
      </c>
      <c r="BG295" s="190">
        <f>IF(N295="zákl. přenesená",J295,0)</f>
        <v>0</v>
      </c>
      <c r="BH295" s="190">
        <f>IF(N295="sníž. přenesená",J295,0)</f>
        <v>0</v>
      </c>
      <c r="BI295" s="190">
        <f>IF(N295="nulová",J295,0)</f>
        <v>0</v>
      </c>
      <c r="BJ295" s="17" t="s">
        <v>79</v>
      </c>
      <c r="BK295" s="190">
        <f>ROUND(I295*H295,2)</f>
        <v>0</v>
      </c>
      <c r="BL295" s="17" t="s">
        <v>184</v>
      </c>
      <c r="BM295" s="189" t="s">
        <v>477</v>
      </c>
    </row>
    <row r="296" spans="1:65" s="2" customFormat="1" ht="29.25">
      <c r="A296" s="34"/>
      <c r="B296" s="35"/>
      <c r="C296" s="36"/>
      <c r="D296" s="191" t="s">
        <v>186</v>
      </c>
      <c r="E296" s="36"/>
      <c r="F296" s="192" t="s">
        <v>478</v>
      </c>
      <c r="G296" s="36"/>
      <c r="H296" s="36"/>
      <c r="I296" s="193"/>
      <c r="J296" s="36"/>
      <c r="K296" s="36"/>
      <c r="L296" s="39"/>
      <c r="M296" s="194"/>
      <c r="N296" s="195"/>
      <c r="O296" s="64"/>
      <c r="P296" s="64"/>
      <c r="Q296" s="64"/>
      <c r="R296" s="64"/>
      <c r="S296" s="64"/>
      <c r="T296" s="65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186</v>
      </c>
      <c r="AU296" s="17" t="s">
        <v>81</v>
      </c>
    </row>
    <row r="297" spans="1:65" s="2" customFormat="1" ht="78">
      <c r="A297" s="34"/>
      <c r="B297" s="35"/>
      <c r="C297" s="36"/>
      <c r="D297" s="191" t="s">
        <v>188</v>
      </c>
      <c r="E297" s="36"/>
      <c r="F297" s="196" t="s">
        <v>470</v>
      </c>
      <c r="G297" s="36"/>
      <c r="H297" s="36"/>
      <c r="I297" s="193"/>
      <c r="J297" s="36"/>
      <c r="K297" s="36"/>
      <c r="L297" s="39"/>
      <c r="M297" s="194"/>
      <c r="N297" s="195"/>
      <c r="O297" s="64"/>
      <c r="P297" s="64"/>
      <c r="Q297" s="64"/>
      <c r="R297" s="64"/>
      <c r="S297" s="64"/>
      <c r="T297" s="65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188</v>
      </c>
      <c r="AU297" s="17" t="s">
        <v>81</v>
      </c>
    </row>
    <row r="298" spans="1:65" s="13" customFormat="1" ht="11.25">
      <c r="B298" s="197"/>
      <c r="C298" s="198"/>
      <c r="D298" s="191" t="s">
        <v>214</v>
      </c>
      <c r="E298" s="199" t="s">
        <v>19</v>
      </c>
      <c r="F298" s="200" t="s">
        <v>479</v>
      </c>
      <c r="G298" s="198"/>
      <c r="H298" s="201">
        <v>3476</v>
      </c>
      <c r="I298" s="202"/>
      <c r="J298" s="198"/>
      <c r="K298" s="198"/>
      <c r="L298" s="203"/>
      <c r="M298" s="204"/>
      <c r="N298" s="205"/>
      <c r="O298" s="205"/>
      <c r="P298" s="205"/>
      <c r="Q298" s="205"/>
      <c r="R298" s="205"/>
      <c r="S298" s="205"/>
      <c r="T298" s="206"/>
      <c r="AT298" s="207" t="s">
        <v>214</v>
      </c>
      <c r="AU298" s="207" t="s">
        <v>81</v>
      </c>
      <c r="AV298" s="13" t="s">
        <v>81</v>
      </c>
      <c r="AW298" s="13" t="s">
        <v>34</v>
      </c>
      <c r="AX298" s="13" t="s">
        <v>72</v>
      </c>
      <c r="AY298" s="207" t="s">
        <v>177</v>
      </c>
    </row>
    <row r="299" spans="1:65" s="14" customFormat="1" ht="11.25">
      <c r="B299" s="208"/>
      <c r="C299" s="209"/>
      <c r="D299" s="191" t="s">
        <v>214</v>
      </c>
      <c r="E299" s="210" t="s">
        <v>19</v>
      </c>
      <c r="F299" s="211" t="s">
        <v>217</v>
      </c>
      <c r="G299" s="209"/>
      <c r="H299" s="212">
        <v>3476</v>
      </c>
      <c r="I299" s="213"/>
      <c r="J299" s="209"/>
      <c r="K299" s="209"/>
      <c r="L299" s="214"/>
      <c r="M299" s="215"/>
      <c r="N299" s="216"/>
      <c r="O299" s="216"/>
      <c r="P299" s="216"/>
      <c r="Q299" s="216"/>
      <c r="R299" s="216"/>
      <c r="S299" s="216"/>
      <c r="T299" s="217"/>
      <c r="AT299" s="218" t="s">
        <v>214</v>
      </c>
      <c r="AU299" s="218" t="s">
        <v>81</v>
      </c>
      <c r="AV299" s="14" t="s">
        <v>184</v>
      </c>
      <c r="AW299" s="14" t="s">
        <v>34</v>
      </c>
      <c r="AX299" s="14" t="s">
        <v>79</v>
      </c>
      <c r="AY299" s="218" t="s">
        <v>177</v>
      </c>
    </row>
    <row r="300" spans="1:65" s="2" customFormat="1" ht="24.2" customHeight="1">
      <c r="A300" s="34"/>
      <c r="B300" s="35"/>
      <c r="C300" s="178" t="s">
        <v>480</v>
      </c>
      <c r="D300" s="178" t="s">
        <v>179</v>
      </c>
      <c r="E300" s="179" t="s">
        <v>481</v>
      </c>
      <c r="F300" s="180" t="s">
        <v>482</v>
      </c>
      <c r="G300" s="181" t="s">
        <v>182</v>
      </c>
      <c r="H300" s="182">
        <v>173.8</v>
      </c>
      <c r="I300" s="183"/>
      <c r="J300" s="184">
        <f>ROUND(I300*H300,2)</f>
        <v>0</v>
      </c>
      <c r="K300" s="180" t="s">
        <v>183</v>
      </c>
      <c r="L300" s="39"/>
      <c r="M300" s="185" t="s">
        <v>19</v>
      </c>
      <c r="N300" s="186" t="s">
        <v>43</v>
      </c>
      <c r="O300" s="64"/>
      <c r="P300" s="187">
        <f>O300*H300</f>
        <v>0</v>
      </c>
      <c r="Q300" s="187">
        <v>0</v>
      </c>
      <c r="R300" s="187">
        <f>Q300*H300</f>
        <v>0</v>
      </c>
      <c r="S300" s="187">
        <v>0</v>
      </c>
      <c r="T300" s="18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89" t="s">
        <v>184</v>
      </c>
      <c r="AT300" s="189" t="s">
        <v>179</v>
      </c>
      <c r="AU300" s="189" t="s">
        <v>81</v>
      </c>
      <c r="AY300" s="17" t="s">
        <v>177</v>
      </c>
      <c r="BE300" s="190">
        <f>IF(N300="základní",J300,0)</f>
        <v>0</v>
      </c>
      <c r="BF300" s="190">
        <f>IF(N300="snížená",J300,0)</f>
        <v>0</v>
      </c>
      <c r="BG300" s="190">
        <f>IF(N300="zákl. přenesená",J300,0)</f>
        <v>0</v>
      </c>
      <c r="BH300" s="190">
        <f>IF(N300="sníž. přenesená",J300,0)</f>
        <v>0</v>
      </c>
      <c r="BI300" s="190">
        <f>IF(N300="nulová",J300,0)</f>
        <v>0</v>
      </c>
      <c r="BJ300" s="17" t="s">
        <v>79</v>
      </c>
      <c r="BK300" s="190">
        <f>ROUND(I300*H300,2)</f>
        <v>0</v>
      </c>
      <c r="BL300" s="17" t="s">
        <v>184</v>
      </c>
      <c r="BM300" s="189" t="s">
        <v>483</v>
      </c>
    </row>
    <row r="301" spans="1:65" s="2" customFormat="1" ht="29.25">
      <c r="A301" s="34"/>
      <c r="B301" s="35"/>
      <c r="C301" s="36"/>
      <c r="D301" s="191" t="s">
        <v>186</v>
      </c>
      <c r="E301" s="36"/>
      <c r="F301" s="192" t="s">
        <v>484</v>
      </c>
      <c r="G301" s="36"/>
      <c r="H301" s="36"/>
      <c r="I301" s="193"/>
      <c r="J301" s="36"/>
      <c r="K301" s="36"/>
      <c r="L301" s="39"/>
      <c r="M301" s="194"/>
      <c r="N301" s="195"/>
      <c r="O301" s="64"/>
      <c r="P301" s="64"/>
      <c r="Q301" s="64"/>
      <c r="R301" s="64"/>
      <c r="S301" s="64"/>
      <c r="T301" s="65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186</v>
      </c>
      <c r="AU301" s="17" t="s">
        <v>81</v>
      </c>
    </row>
    <row r="302" spans="1:65" s="2" customFormat="1" ht="39">
      <c r="A302" s="34"/>
      <c r="B302" s="35"/>
      <c r="C302" s="36"/>
      <c r="D302" s="191" t="s">
        <v>188</v>
      </c>
      <c r="E302" s="36"/>
      <c r="F302" s="196" t="s">
        <v>485</v>
      </c>
      <c r="G302" s="36"/>
      <c r="H302" s="36"/>
      <c r="I302" s="193"/>
      <c r="J302" s="36"/>
      <c r="K302" s="36"/>
      <c r="L302" s="39"/>
      <c r="M302" s="194"/>
      <c r="N302" s="195"/>
      <c r="O302" s="64"/>
      <c r="P302" s="64"/>
      <c r="Q302" s="64"/>
      <c r="R302" s="64"/>
      <c r="S302" s="64"/>
      <c r="T302" s="65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188</v>
      </c>
      <c r="AU302" s="17" t="s">
        <v>81</v>
      </c>
    </row>
    <row r="303" spans="1:65" s="2" customFormat="1" ht="24.2" customHeight="1">
      <c r="A303" s="34"/>
      <c r="B303" s="35"/>
      <c r="C303" s="178" t="s">
        <v>486</v>
      </c>
      <c r="D303" s="178" t="s">
        <v>179</v>
      </c>
      <c r="E303" s="179" t="s">
        <v>487</v>
      </c>
      <c r="F303" s="180" t="s">
        <v>488</v>
      </c>
      <c r="G303" s="181" t="s">
        <v>440</v>
      </c>
      <c r="H303" s="182">
        <v>109.6</v>
      </c>
      <c r="I303" s="183"/>
      <c r="J303" s="184">
        <f>ROUND(I303*H303,2)</f>
        <v>0</v>
      </c>
      <c r="K303" s="180" t="s">
        <v>183</v>
      </c>
      <c r="L303" s="39"/>
      <c r="M303" s="185" t="s">
        <v>19</v>
      </c>
      <c r="N303" s="186" t="s">
        <v>43</v>
      </c>
      <c r="O303" s="64"/>
      <c r="P303" s="187">
        <f>O303*H303</f>
        <v>0</v>
      </c>
      <c r="Q303" s="187">
        <v>0</v>
      </c>
      <c r="R303" s="187">
        <f>Q303*H303</f>
        <v>0</v>
      </c>
      <c r="S303" s="187">
        <v>0</v>
      </c>
      <c r="T303" s="188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9" t="s">
        <v>184</v>
      </c>
      <c r="AT303" s="189" t="s">
        <v>179</v>
      </c>
      <c r="AU303" s="189" t="s">
        <v>81</v>
      </c>
      <c r="AY303" s="17" t="s">
        <v>177</v>
      </c>
      <c r="BE303" s="190">
        <f>IF(N303="základní",J303,0)</f>
        <v>0</v>
      </c>
      <c r="BF303" s="190">
        <f>IF(N303="snížená",J303,0)</f>
        <v>0</v>
      </c>
      <c r="BG303" s="190">
        <f>IF(N303="zákl. přenesená",J303,0)</f>
        <v>0</v>
      </c>
      <c r="BH303" s="190">
        <f>IF(N303="sníž. přenesená",J303,0)</f>
        <v>0</v>
      </c>
      <c r="BI303" s="190">
        <f>IF(N303="nulová",J303,0)</f>
        <v>0</v>
      </c>
      <c r="BJ303" s="17" t="s">
        <v>79</v>
      </c>
      <c r="BK303" s="190">
        <f>ROUND(I303*H303,2)</f>
        <v>0</v>
      </c>
      <c r="BL303" s="17" t="s">
        <v>184</v>
      </c>
      <c r="BM303" s="189" t="s">
        <v>489</v>
      </c>
    </row>
    <row r="304" spans="1:65" s="2" customFormat="1" ht="19.5">
      <c r="A304" s="34"/>
      <c r="B304" s="35"/>
      <c r="C304" s="36"/>
      <c r="D304" s="191" t="s">
        <v>186</v>
      </c>
      <c r="E304" s="36"/>
      <c r="F304" s="192" t="s">
        <v>490</v>
      </c>
      <c r="G304" s="36"/>
      <c r="H304" s="36"/>
      <c r="I304" s="193"/>
      <c r="J304" s="36"/>
      <c r="K304" s="36"/>
      <c r="L304" s="39"/>
      <c r="M304" s="194"/>
      <c r="N304" s="195"/>
      <c r="O304" s="64"/>
      <c r="P304" s="64"/>
      <c r="Q304" s="64"/>
      <c r="R304" s="64"/>
      <c r="S304" s="64"/>
      <c r="T304" s="65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186</v>
      </c>
      <c r="AU304" s="17" t="s">
        <v>81</v>
      </c>
    </row>
    <row r="305" spans="1:65" s="2" customFormat="1" ht="87.75">
      <c r="A305" s="34"/>
      <c r="B305" s="35"/>
      <c r="C305" s="36"/>
      <c r="D305" s="191" t="s">
        <v>188</v>
      </c>
      <c r="E305" s="36"/>
      <c r="F305" s="196" t="s">
        <v>491</v>
      </c>
      <c r="G305" s="36"/>
      <c r="H305" s="36"/>
      <c r="I305" s="193"/>
      <c r="J305" s="36"/>
      <c r="K305" s="36"/>
      <c r="L305" s="39"/>
      <c r="M305" s="194"/>
      <c r="N305" s="195"/>
      <c r="O305" s="64"/>
      <c r="P305" s="64"/>
      <c r="Q305" s="64"/>
      <c r="R305" s="64"/>
      <c r="S305" s="64"/>
      <c r="T305" s="65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7" t="s">
        <v>188</v>
      </c>
      <c r="AU305" s="17" t="s">
        <v>81</v>
      </c>
    </row>
    <row r="306" spans="1:65" s="13" customFormat="1" ht="11.25">
      <c r="B306" s="197"/>
      <c r="C306" s="198"/>
      <c r="D306" s="191" t="s">
        <v>214</v>
      </c>
      <c r="E306" s="199" t="s">
        <v>19</v>
      </c>
      <c r="F306" s="200" t="s">
        <v>492</v>
      </c>
      <c r="G306" s="198"/>
      <c r="H306" s="201">
        <v>53.6</v>
      </c>
      <c r="I306" s="202"/>
      <c r="J306" s="198"/>
      <c r="K306" s="198"/>
      <c r="L306" s="203"/>
      <c r="M306" s="204"/>
      <c r="N306" s="205"/>
      <c r="O306" s="205"/>
      <c r="P306" s="205"/>
      <c r="Q306" s="205"/>
      <c r="R306" s="205"/>
      <c r="S306" s="205"/>
      <c r="T306" s="206"/>
      <c r="AT306" s="207" t="s">
        <v>214</v>
      </c>
      <c r="AU306" s="207" t="s">
        <v>81</v>
      </c>
      <c r="AV306" s="13" t="s">
        <v>81</v>
      </c>
      <c r="AW306" s="13" t="s">
        <v>34</v>
      </c>
      <c r="AX306" s="13" t="s">
        <v>72</v>
      </c>
      <c r="AY306" s="207" t="s">
        <v>177</v>
      </c>
    </row>
    <row r="307" spans="1:65" s="13" customFormat="1" ht="11.25">
      <c r="B307" s="197"/>
      <c r="C307" s="198"/>
      <c r="D307" s="191" t="s">
        <v>214</v>
      </c>
      <c r="E307" s="199" t="s">
        <v>19</v>
      </c>
      <c r="F307" s="200" t="s">
        <v>493</v>
      </c>
      <c r="G307" s="198"/>
      <c r="H307" s="201">
        <v>40</v>
      </c>
      <c r="I307" s="202"/>
      <c r="J307" s="198"/>
      <c r="K307" s="198"/>
      <c r="L307" s="203"/>
      <c r="M307" s="204"/>
      <c r="N307" s="205"/>
      <c r="O307" s="205"/>
      <c r="P307" s="205"/>
      <c r="Q307" s="205"/>
      <c r="R307" s="205"/>
      <c r="S307" s="205"/>
      <c r="T307" s="206"/>
      <c r="AT307" s="207" t="s">
        <v>214</v>
      </c>
      <c r="AU307" s="207" t="s">
        <v>81</v>
      </c>
      <c r="AV307" s="13" t="s">
        <v>81</v>
      </c>
      <c r="AW307" s="13" t="s">
        <v>34</v>
      </c>
      <c r="AX307" s="13" t="s">
        <v>72</v>
      </c>
      <c r="AY307" s="207" t="s">
        <v>177</v>
      </c>
    </row>
    <row r="308" spans="1:65" s="13" customFormat="1" ht="11.25">
      <c r="B308" s="197"/>
      <c r="C308" s="198"/>
      <c r="D308" s="191" t="s">
        <v>214</v>
      </c>
      <c r="E308" s="199" t="s">
        <v>19</v>
      </c>
      <c r="F308" s="200" t="s">
        <v>494</v>
      </c>
      <c r="G308" s="198"/>
      <c r="H308" s="201">
        <v>16</v>
      </c>
      <c r="I308" s="202"/>
      <c r="J308" s="198"/>
      <c r="K308" s="198"/>
      <c r="L308" s="203"/>
      <c r="M308" s="204"/>
      <c r="N308" s="205"/>
      <c r="O308" s="205"/>
      <c r="P308" s="205"/>
      <c r="Q308" s="205"/>
      <c r="R308" s="205"/>
      <c r="S308" s="205"/>
      <c r="T308" s="206"/>
      <c r="AT308" s="207" t="s">
        <v>214</v>
      </c>
      <c r="AU308" s="207" t="s">
        <v>81</v>
      </c>
      <c r="AV308" s="13" t="s">
        <v>81</v>
      </c>
      <c r="AW308" s="13" t="s">
        <v>34</v>
      </c>
      <c r="AX308" s="13" t="s">
        <v>72</v>
      </c>
      <c r="AY308" s="207" t="s">
        <v>177</v>
      </c>
    </row>
    <row r="309" spans="1:65" s="14" customFormat="1" ht="11.25">
      <c r="B309" s="208"/>
      <c r="C309" s="209"/>
      <c r="D309" s="191" t="s">
        <v>214</v>
      </c>
      <c r="E309" s="210" t="s">
        <v>19</v>
      </c>
      <c r="F309" s="211" t="s">
        <v>217</v>
      </c>
      <c r="G309" s="209"/>
      <c r="H309" s="212">
        <v>109.6</v>
      </c>
      <c r="I309" s="213"/>
      <c r="J309" s="209"/>
      <c r="K309" s="209"/>
      <c r="L309" s="214"/>
      <c r="M309" s="215"/>
      <c r="N309" s="216"/>
      <c r="O309" s="216"/>
      <c r="P309" s="216"/>
      <c r="Q309" s="216"/>
      <c r="R309" s="216"/>
      <c r="S309" s="216"/>
      <c r="T309" s="217"/>
      <c r="AT309" s="218" t="s">
        <v>214</v>
      </c>
      <c r="AU309" s="218" t="s">
        <v>81</v>
      </c>
      <c r="AV309" s="14" t="s">
        <v>184</v>
      </c>
      <c r="AW309" s="14" t="s">
        <v>34</v>
      </c>
      <c r="AX309" s="14" t="s">
        <v>79</v>
      </c>
      <c r="AY309" s="218" t="s">
        <v>177</v>
      </c>
    </row>
    <row r="310" spans="1:65" s="2" customFormat="1" ht="24.2" customHeight="1">
      <c r="A310" s="34"/>
      <c r="B310" s="35"/>
      <c r="C310" s="178" t="s">
        <v>495</v>
      </c>
      <c r="D310" s="178" t="s">
        <v>179</v>
      </c>
      <c r="E310" s="179" t="s">
        <v>496</v>
      </c>
      <c r="F310" s="180" t="s">
        <v>497</v>
      </c>
      <c r="G310" s="181" t="s">
        <v>440</v>
      </c>
      <c r="H310" s="182">
        <v>1096</v>
      </c>
      <c r="I310" s="183"/>
      <c r="J310" s="184">
        <f>ROUND(I310*H310,2)</f>
        <v>0</v>
      </c>
      <c r="K310" s="180" t="s">
        <v>183</v>
      </c>
      <c r="L310" s="39"/>
      <c r="M310" s="185" t="s">
        <v>19</v>
      </c>
      <c r="N310" s="186" t="s">
        <v>43</v>
      </c>
      <c r="O310" s="64"/>
      <c r="P310" s="187">
        <f>O310*H310</f>
        <v>0</v>
      </c>
      <c r="Q310" s="187">
        <v>0</v>
      </c>
      <c r="R310" s="187">
        <f>Q310*H310</f>
        <v>0</v>
      </c>
      <c r="S310" s="187">
        <v>0</v>
      </c>
      <c r="T310" s="18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9" t="s">
        <v>184</v>
      </c>
      <c r="AT310" s="189" t="s">
        <v>179</v>
      </c>
      <c r="AU310" s="189" t="s">
        <v>81</v>
      </c>
      <c r="AY310" s="17" t="s">
        <v>177</v>
      </c>
      <c r="BE310" s="190">
        <f>IF(N310="základní",J310,0)</f>
        <v>0</v>
      </c>
      <c r="BF310" s="190">
        <f>IF(N310="snížená",J310,0)</f>
        <v>0</v>
      </c>
      <c r="BG310" s="190">
        <f>IF(N310="zákl. přenesená",J310,0)</f>
        <v>0</v>
      </c>
      <c r="BH310" s="190">
        <f>IF(N310="sníž. přenesená",J310,0)</f>
        <v>0</v>
      </c>
      <c r="BI310" s="190">
        <f>IF(N310="nulová",J310,0)</f>
        <v>0</v>
      </c>
      <c r="BJ310" s="17" t="s">
        <v>79</v>
      </c>
      <c r="BK310" s="190">
        <f>ROUND(I310*H310,2)</f>
        <v>0</v>
      </c>
      <c r="BL310" s="17" t="s">
        <v>184</v>
      </c>
      <c r="BM310" s="189" t="s">
        <v>498</v>
      </c>
    </row>
    <row r="311" spans="1:65" s="2" customFormat="1" ht="19.5">
      <c r="A311" s="34"/>
      <c r="B311" s="35"/>
      <c r="C311" s="36"/>
      <c r="D311" s="191" t="s">
        <v>186</v>
      </c>
      <c r="E311" s="36"/>
      <c r="F311" s="192" t="s">
        <v>499</v>
      </c>
      <c r="G311" s="36"/>
      <c r="H311" s="36"/>
      <c r="I311" s="193"/>
      <c r="J311" s="36"/>
      <c r="K311" s="36"/>
      <c r="L311" s="39"/>
      <c r="M311" s="194"/>
      <c r="N311" s="195"/>
      <c r="O311" s="64"/>
      <c r="P311" s="64"/>
      <c r="Q311" s="64"/>
      <c r="R311" s="64"/>
      <c r="S311" s="64"/>
      <c r="T311" s="65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186</v>
      </c>
      <c r="AU311" s="17" t="s">
        <v>81</v>
      </c>
    </row>
    <row r="312" spans="1:65" s="2" customFormat="1" ht="87.75">
      <c r="A312" s="34"/>
      <c r="B312" s="35"/>
      <c r="C312" s="36"/>
      <c r="D312" s="191" t="s">
        <v>188</v>
      </c>
      <c r="E312" s="36"/>
      <c r="F312" s="196" t="s">
        <v>491</v>
      </c>
      <c r="G312" s="36"/>
      <c r="H312" s="36"/>
      <c r="I312" s="193"/>
      <c r="J312" s="36"/>
      <c r="K312" s="36"/>
      <c r="L312" s="39"/>
      <c r="M312" s="194"/>
      <c r="N312" s="195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188</v>
      </c>
      <c r="AU312" s="17" t="s">
        <v>81</v>
      </c>
    </row>
    <row r="313" spans="1:65" s="13" customFormat="1" ht="11.25">
      <c r="B313" s="197"/>
      <c r="C313" s="198"/>
      <c r="D313" s="191" t="s">
        <v>214</v>
      </c>
      <c r="E313" s="199" t="s">
        <v>19</v>
      </c>
      <c r="F313" s="200" t="s">
        <v>500</v>
      </c>
      <c r="G313" s="198"/>
      <c r="H313" s="201">
        <v>1096</v>
      </c>
      <c r="I313" s="202"/>
      <c r="J313" s="198"/>
      <c r="K313" s="198"/>
      <c r="L313" s="203"/>
      <c r="M313" s="204"/>
      <c r="N313" s="205"/>
      <c r="O313" s="205"/>
      <c r="P313" s="205"/>
      <c r="Q313" s="205"/>
      <c r="R313" s="205"/>
      <c r="S313" s="205"/>
      <c r="T313" s="206"/>
      <c r="AT313" s="207" t="s">
        <v>214</v>
      </c>
      <c r="AU313" s="207" t="s">
        <v>81</v>
      </c>
      <c r="AV313" s="13" t="s">
        <v>81</v>
      </c>
      <c r="AW313" s="13" t="s">
        <v>34</v>
      </c>
      <c r="AX313" s="13" t="s">
        <v>72</v>
      </c>
      <c r="AY313" s="207" t="s">
        <v>177</v>
      </c>
    </row>
    <row r="314" spans="1:65" s="14" customFormat="1" ht="11.25">
      <c r="B314" s="208"/>
      <c r="C314" s="209"/>
      <c r="D314" s="191" t="s">
        <v>214</v>
      </c>
      <c r="E314" s="210" t="s">
        <v>19</v>
      </c>
      <c r="F314" s="211" t="s">
        <v>217</v>
      </c>
      <c r="G314" s="209"/>
      <c r="H314" s="212">
        <v>1096</v>
      </c>
      <c r="I314" s="213"/>
      <c r="J314" s="209"/>
      <c r="K314" s="209"/>
      <c r="L314" s="214"/>
      <c r="M314" s="215"/>
      <c r="N314" s="216"/>
      <c r="O314" s="216"/>
      <c r="P314" s="216"/>
      <c r="Q314" s="216"/>
      <c r="R314" s="216"/>
      <c r="S314" s="216"/>
      <c r="T314" s="217"/>
      <c r="AT314" s="218" t="s">
        <v>214</v>
      </c>
      <c r="AU314" s="218" t="s">
        <v>81</v>
      </c>
      <c r="AV314" s="14" t="s">
        <v>184</v>
      </c>
      <c r="AW314" s="14" t="s">
        <v>34</v>
      </c>
      <c r="AX314" s="14" t="s">
        <v>79</v>
      </c>
      <c r="AY314" s="218" t="s">
        <v>177</v>
      </c>
    </row>
    <row r="315" spans="1:65" s="2" customFormat="1" ht="24.2" customHeight="1">
      <c r="A315" s="34"/>
      <c r="B315" s="35"/>
      <c r="C315" s="178" t="s">
        <v>501</v>
      </c>
      <c r="D315" s="178" t="s">
        <v>179</v>
      </c>
      <c r="E315" s="179" t="s">
        <v>502</v>
      </c>
      <c r="F315" s="180" t="s">
        <v>503</v>
      </c>
      <c r="G315" s="181" t="s">
        <v>440</v>
      </c>
      <c r="H315" s="182">
        <v>109.6</v>
      </c>
      <c r="I315" s="183"/>
      <c r="J315" s="184">
        <f>ROUND(I315*H315,2)</f>
        <v>0</v>
      </c>
      <c r="K315" s="180" t="s">
        <v>183</v>
      </c>
      <c r="L315" s="39"/>
      <c r="M315" s="185" t="s">
        <v>19</v>
      </c>
      <c r="N315" s="186" t="s">
        <v>43</v>
      </c>
      <c r="O315" s="64"/>
      <c r="P315" s="187">
        <f>O315*H315</f>
        <v>0</v>
      </c>
      <c r="Q315" s="187">
        <v>0</v>
      </c>
      <c r="R315" s="187">
        <f>Q315*H315</f>
        <v>0</v>
      </c>
      <c r="S315" s="187">
        <v>0</v>
      </c>
      <c r="T315" s="188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89" t="s">
        <v>184</v>
      </c>
      <c r="AT315" s="189" t="s">
        <v>179</v>
      </c>
      <c r="AU315" s="189" t="s">
        <v>81</v>
      </c>
      <c r="AY315" s="17" t="s">
        <v>177</v>
      </c>
      <c r="BE315" s="190">
        <f>IF(N315="základní",J315,0)</f>
        <v>0</v>
      </c>
      <c r="BF315" s="190">
        <f>IF(N315="snížená",J315,0)</f>
        <v>0</v>
      </c>
      <c r="BG315" s="190">
        <f>IF(N315="zákl. přenesená",J315,0)</f>
        <v>0</v>
      </c>
      <c r="BH315" s="190">
        <f>IF(N315="sníž. přenesená",J315,0)</f>
        <v>0</v>
      </c>
      <c r="BI315" s="190">
        <f>IF(N315="nulová",J315,0)</f>
        <v>0</v>
      </c>
      <c r="BJ315" s="17" t="s">
        <v>79</v>
      </c>
      <c r="BK315" s="190">
        <f>ROUND(I315*H315,2)</f>
        <v>0</v>
      </c>
      <c r="BL315" s="17" t="s">
        <v>184</v>
      </c>
      <c r="BM315" s="189" t="s">
        <v>504</v>
      </c>
    </row>
    <row r="316" spans="1:65" s="2" customFormat="1" ht="19.5">
      <c r="A316" s="34"/>
      <c r="B316" s="35"/>
      <c r="C316" s="36"/>
      <c r="D316" s="191" t="s">
        <v>186</v>
      </c>
      <c r="E316" s="36"/>
      <c r="F316" s="192" t="s">
        <v>505</v>
      </c>
      <c r="G316" s="36"/>
      <c r="H316" s="36"/>
      <c r="I316" s="193"/>
      <c r="J316" s="36"/>
      <c r="K316" s="36"/>
      <c r="L316" s="39"/>
      <c r="M316" s="194"/>
      <c r="N316" s="195"/>
      <c r="O316" s="64"/>
      <c r="P316" s="64"/>
      <c r="Q316" s="64"/>
      <c r="R316" s="64"/>
      <c r="S316" s="64"/>
      <c r="T316" s="65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186</v>
      </c>
      <c r="AU316" s="17" t="s">
        <v>81</v>
      </c>
    </row>
    <row r="317" spans="1:65" s="2" customFormat="1" ht="48.75">
      <c r="A317" s="34"/>
      <c r="B317" s="35"/>
      <c r="C317" s="36"/>
      <c r="D317" s="191" t="s">
        <v>188</v>
      </c>
      <c r="E317" s="36"/>
      <c r="F317" s="196" t="s">
        <v>506</v>
      </c>
      <c r="G317" s="36"/>
      <c r="H317" s="36"/>
      <c r="I317" s="193"/>
      <c r="J317" s="36"/>
      <c r="K317" s="36"/>
      <c r="L317" s="39"/>
      <c r="M317" s="194"/>
      <c r="N317" s="195"/>
      <c r="O317" s="64"/>
      <c r="P317" s="64"/>
      <c r="Q317" s="64"/>
      <c r="R317" s="64"/>
      <c r="S317" s="64"/>
      <c r="T317" s="65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188</v>
      </c>
      <c r="AU317" s="17" t="s">
        <v>81</v>
      </c>
    </row>
    <row r="318" spans="1:65" s="2" customFormat="1" ht="24.2" customHeight="1">
      <c r="A318" s="34"/>
      <c r="B318" s="35"/>
      <c r="C318" s="178" t="s">
        <v>507</v>
      </c>
      <c r="D318" s="178" t="s">
        <v>179</v>
      </c>
      <c r="E318" s="179" t="s">
        <v>508</v>
      </c>
      <c r="F318" s="180" t="s">
        <v>509</v>
      </c>
      <c r="G318" s="181" t="s">
        <v>210</v>
      </c>
      <c r="H318" s="182">
        <v>5.36</v>
      </c>
      <c r="I318" s="183"/>
      <c r="J318" s="184">
        <f>ROUND(I318*H318,2)</f>
        <v>0</v>
      </c>
      <c r="K318" s="180" t="s">
        <v>183</v>
      </c>
      <c r="L318" s="39"/>
      <c r="M318" s="185" t="s">
        <v>19</v>
      </c>
      <c r="N318" s="186" t="s">
        <v>43</v>
      </c>
      <c r="O318" s="64"/>
      <c r="P318" s="187">
        <f>O318*H318</f>
        <v>0</v>
      </c>
      <c r="Q318" s="187">
        <v>0</v>
      </c>
      <c r="R318" s="187">
        <f>Q318*H318</f>
        <v>0</v>
      </c>
      <c r="S318" s="187">
        <v>1.5E-3</v>
      </c>
      <c r="T318" s="188">
        <f>S318*H318</f>
        <v>8.0400000000000003E-3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89" t="s">
        <v>184</v>
      </c>
      <c r="AT318" s="189" t="s">
        <v>179</v>
      </c>
      <c r="AU318" s="189" t="s">
        <v>81</v>
      </c>
      <c r="AY318" s="17" t="s">
        <v>177</v>
      </c>
      <c r="BE318" s="190">
        <f>IF(N318="základní",J318,0)</f>
        <v>0</v>
      </c>
      <c r="BF318" s="190">
        <f>IF(N318="snížená",J318,0)</f>
        <v>0</v>
      </c>
      <c r="BG318" s="190">
        <f>IF(N318="zákl. přenesená",J318,0)</f>
        <v>0</v>
      </c>
      <c r="BH318" s="190">
        <f>IF(N318="sníž. přenesená",J318,0)</f>
        <v>0</v>
      </c>
      <c r="BI318" s="190">
        <f>IF(N318="nulová",J318,0)</f>
        <v>0</v>
      </c>
      <c r="BJ318" s="17" t="s">
        <v>79</v>
      </c>
      <c r="BK318" s="190">
        <f>ROUND(I318*H318,2)</f>
        <v>0</v>
      </c>
      <c r="BL318" s="17" t="s">
        <v>184</v>
      </c>
      <c r="BM318" s="189" t="s">
        <v>510</v>
      </c>
    </row>
    <row r="319" spans="1:65" s="2" customFormat="1" ht="19.5">
      <c r="A319" s="34"/>
      <c r="B319" s="35"/>
      <c r="C319" s="36"/>
      <c r="D319" s="191" t="s">
        <v>186</v>
      </c>
      <c r="E319" s="36"/>
      <c r="F319" s="192" t="s">
        <v>511</v>
      </c>
      <c r="G319" s="36"/>
      <c r="H319" s="36"/>
      <c r="I319" s="193"/>
      <c r="J319" s="36"/>
      <c r="K319" s="36"/>
      <c r="L319" s="39"/>
      <c r="M319" s="194"/>
      <c r="N319" s="195"/>
      <c r="O319" s="64"/>
      <c r="P319" s="64"/>
      <c r="Q319" s="64"/>
      <c r="R319" s="64"/>
      <c r="S319" s="64"/>
      <c r="T319" s="65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7" t="s">
        <v>186</v>
      </c>
      <c r="AU319" s="17" t="s">
        <v>81</v>
      </c>
    </row>
    <row r="320" spans="1:65" s="2" customFormat="1" ht="48.75">
      <c r="A320" s="34"/>
      <c r="B320" s="35"/>
      <c r="C320" s="36"/>
      <c r="D320" s="191" t="s">
        <v>188</v>
      </c>
      <c r="E320" s="36"/>
      <c r="F320" s="196" t="s">
        <v>512</v>
      </c>
      <c r="G320" s="36"/>
      <c r="H320" s="36"/>
      <c r="I320" s="193"/>
      <c r="J320" s="36"/>
      <c r="K320" s="36"/>
      <c r="L320" s="39"/>
      <c r="M320" s="194"/>
      <c r="N320" s="195"/>
      <c r="O320" s="64"/>
      <c r="P320" s="64"/>
      <c r="Q320" s="64"/>
      <c r="R320" s="64"/>
      <c r="S320" s="64"/>
      <c r="T320" s="65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188</v>
      </c>
      <c r="AU320" s="17" t="s">
        <v>81</v>
      </c>
    </row>
    <row r="321" spans="1:65" s="13" customFormat="1" ht="11.25">
      <c r="B321" s="197"/>
      <c r="C321" s="198"/>
      <c r="D321" s="191" t="s">
        <v>214</v>
      </c>
      <c r="E321" s="199" t="s">
        <v>19</v>
      </c>
      <c r="F321" s="200" t="s">
        <v>513</v>
      </c>
      <c r="G321" s="198"/>
      <c r="H321" s="201">
        <v>5.36</v>
      </c>
      <c r="I321" s="202"/>
      <c r="J321" s="198"/>
      <c r="K321" s="198"/>
      <c r="L321" s="203"/>
      <c r="M321" s="204"/>
      <c r="N321" s="205"/>
      <c r="O321" s="205"/>
      <c r="P321" s="205"/>
      <c r="Q321" s="205"/>
      <c r="R321" s="205"/>
      <c r="S321" s="205"/>
      <c r="T321" s="206"/>
      <c r="AT321" s="207" t="s">
        <v>214</v>
      </c>
      <c r="AU321" s="207" t="s">
        <v>81</v>
      </c>
      <c r="AV321" s="13" t="s">
        <v>81</v>
      </c>
      <c r="AW321" s="13" t="s">
        <v>34</v>
      </c>
      <c r="AX321" s="13" t="s">
        <v>72</v>
      </c>
      <c r="AY321" s="207" t="s">
        <v>177</v>
      </c>
    </row>
    <row r="322" spans="1:65" s="14" customFormat="1" ht="11.25">
      <c r="B322" s="208"/>
      <c r="C322" s="209"/>
      <c r="D322" s="191" t="s">
        <v>214</v>
      </c>
      <c r="E322" s="210" t="s">
        <v>19</v>
      </c>
      <c r="F322" s="211" t="s">
        <v>217</v>
      </c>
      <c r="G322" s="209"/>
      <c r="H322" s="212">
        <v>5.36</v>
      </c>
      <c r="I322" s="213"/>
      <c r="J322" s="209"/>
      <c r="K322" s="209"/>
      <c r="L322" s="214"/>
      <c r="M322" s="215"/>
      <c r="N322" s="216"/>
      <c r="O322" s="216"/>
      <c r="P322" s="216"/>
      <c r="Q322" s="216"/>
      <c r="R322" s="216"/>
      <c r="S322" s="216"/>
      <c r="T322" s="217"/>
      <c r="AT322" s="218" t="s">
        <v>214</v>
      </c>
      <c r="AU322" s="218" t="s">
        <v>81</v>
      </c>
      <c r="AV322" s="14" t="s">
        <v>184</v>
      </c>
      <c r="AW322" s="14" t="s">
        <v>34</v>
      </c>
      <c r="AX322" s="14" t="s">
        <v>79</v>
      </c>
      <c r="AY322" s="218" t="s">
        <v>177</v>
      </c>
    </row>
    <row r="323" spans="1:65" s="2" customFormat="1" ht="24.2" customHeight="1">
      <c r="A323" s="34"/>
      <c r="B323" s="35"/>
      <c r="C323" s="178" t="s">
        <v>514</v>
      </c>
      <c r="D323" s="178" t="s">
        <v>179</v>
      </c>
      <c r="E323" s="179" t="s">
        <v>515</v>
      </c>
      <c r="F323" s="180" t="s">
        <v>516</v>
      </c>
      <c r="G323" s="181" t="s">
        <v>210</v>
      </c>
      <c r="H323" s="182">
        <v>36.119999999999997</v>
      </c>
      <c r="I323" s="183"/>
      <c r="J323" s="184">
        <f>ROUND(I323*H323,2)</f>
        <v>0</v>
      </c>
      <c r="K323" s="180" t="s">
        <v>183</v>
      </c>
      <c r="L323" s="39"/>
      <c r="M323" s="185" t="s">
        <v>19</v>
      </c>
      <c r="N323" s="186" t="s">
        <v>43</v>
      </c>
      <c r="O323" s="64"/>
      <c r="P323" s="187">
        <f>O323*H323</f>
        <v>0</v>
      </c>
      <c r="Q323" s="187">
        <v>0</v>
      </c>
      <c r="R323" s="187">
        <f>Q323*H323</f>
        <v>0</v>
      </c>
      <c r="S323" s="187">
        <v>1E-3</v>
      </c>
      <c r="T323" s="188">
        <f>S323*H323</f>
        <v>3.6119999999999999E-2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89" t="s">
        <v>184</v>
      </c>
      <c r="AT323" s="189" t="s">
        <v>179</v>
      </c>
      <c r="AU323" s="189" t="s">
        <v>81</v>
      </c>
      <c r="AY323" s="17" t="s">
        <v>177</v>
      </c>
      <c r="BE323" s="190">
        <f>IF(N323="základní",J323,0)</f>
        <v>0</v>
      </c>
      <c r="BF323" s="190">
        <f>IF(N323="snížená",J323,0)</f>
        <v>0</v>
      </c>
      <c r="BG323" s="190">
        <f>IF(N323="zákl. přenesená",J323,0)</f>
        <v>0</v>
      </c>
      <c r="BH323" s="190">
        <f>IF(N323="sníž. přenesená",J323,0)</f>
        <v>0</v>
      </c>
      <c r="BI323" s="190">
        <f>IF(N323="nulová",J323,0)</f>
        <v>0</v>
      </c>
      <c r="BJ323" s="17" t="s">
        <v>79</v>
      </c>
      <c r="BK323" s="190">
        <f>ROUND(I323*H323,2)</f>
        <v>0</v>
      </c>
      <c r="BL323" s="17" t="s">
        <v>184</v>
      </c>
      <c r="BM323" s="189" t="s">
        <v>517</v>
      </c>
    </row>
    <row r="324" spans="1:65" s="2" customFormat="1" ht="11.25">
      <c r="A324" s="34"/>
      <c r="B324" s="35"/>
      <c r="C324" s="36"/>
      <c r="D324" s="191" t="s">
        <v>186</v>
      </c>
      <c r="E324" s="36"/>
      <c r="F324" s="192" t="s">
        <v>518</v>
      </c>
      <c r="G324" s="36"/>
      <c r="H324" s="36"/>
      <c r="I324" s="193"/>
      <c r="J324" s="36"/>
      <c r="K324" s="36"/>
      <c r="L324" s="39"/>
      <c r="M324" s="194"/>
      <c r="N324" s="195"/>
      <c r="O324" s="64"/>
      <c r="P324" s="64"/>
      <c r="Q324" s="64"/>
      <c r="R324" s="64"/>
      <c r="S324" s="64"/>
      <c r="T324" s="65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186</v>
      </c>
      <c r="AU324" s="17" t="s">
        <v>81</v>
      </c>
    </row>
    <row r="325" spans="1:65" s="2" customFormat="1" ht="48.75">
      <c r="A325" s="34"/>
      <c r="B325" s="35"/>
      <c r="C325" s="36"/>
      <c r="D325" s="191" t="s">
        <v>188</v>
      </c>
      <c r="E325" s="36"/>
      <c r="F325" s="196" t="s">
        <v>512</v>
      </c>
      <c r="G325" s="36"/>
      <c r="H325" s="36"/>
      <c r="I325" s="193"/>
      <c r="J325" s="36"/>
      <c r="K325" s="36"/>
      <c r="L325" s="39"/>
      <c r="M325" s="194"/>
      <c r="N325" s="195"/>
      <c r="O325" s="64"/>
      <c r="P325" s="64"/>
      <c r="Q325" s="64"/>
      <c r="R325" s="64"/>
      <c r="S325" s="64"/>
      <c r="T325" s="65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188</v>
      </c>
      <c r="AU325" s="17" t="s">
        <v>81</v>
      </c>
    </row>
    <row r="326" spans="1:65" s="2" customFormat="1" ht="19.5">
      <c r="A326" s="34"/>
      <c r="B326" s="35"/>
      <c r="C326" s="36"/>
      <c r="D326" s="191" t="s">
        <v>205</v>
      </c>
      <c r="E326" s="36"/>
      <c r="F326" s="196" t="s">
        <v>519</v>
      </c>
      <c r="G326" s="36"/>
      <c r="H326" s="36"/>
      <c r="I326" s="193"/>
      <c r="J326" s="36"/>
      <c r="K326" s="36"/>
      <c r="L326" s="39"/>
      <c r="M326" s="194"/>
      <c r="N326" s="195"/>
      <c r="O326" s="64"/>
      <c r="P326" s="64"/>
      <c r="Q326" s="64"/>
      <c r="R326" s="64"/>
      <c r="S326" s="64"/>
      <c r="T326" s="65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7" t="s">
        <v>205</v>
      </c>
      <c r="AU326" s="17" t="s">
        <v>81</v>
      </c>
    </row>
    <row r="327" spans="1:65" s="13" customFormat="1" ht="11.25">
      <c r="B327" s="197"/>
      <c r="C327" s="198"/>
      <c r="D327" s="191" t="s">
        <v>214</v>
      </c>
      <c r="E327" s="199" t="s">
        <v>19</v>
      </c>
      <c r="F327" s="200" t="s">
        <v>520</v>
      </c>
      <c r="G327" s="198"/>
      <c r="H327" s="201">
        <v>36.119999999999997</v>
      </c>
      <c r="I327" s="202"/>
      <c r="J327" s="198"/>
      <c r="K327" s="198"/>
      <c r="L327" s="203"/>
      <c r="M327" s="204"/>
      <c r="N327" s="205"/>
      <c r="O327" s="205"/>
      <c r="P327" s="205"/>
      <c r="Q327" s="205"/>
      <c r="R327" s="205"/>
      <c r="S327" s="205"/>
      <c r="T327" s="206"/>
      <c r="AT327" s="207" t="s">
        <v>214</v>
      </c>
      <c r="AU327" s="207" t="s">
        <v>81</v>
      </c>
      <c r="AV327" s="13" t="s">
        <v>81</v>
      </c>
      <c r="AW327" s="13" t="s">
        <v>34</v>
      </c>
      <c r="AX327" s="13" t="s">
        <v>72</v>
      </c>
      <c r="AY327" s="207" t="s">
        <v>177</v>
      </c>
    </row>
    <row r="328" spans="1:65" s="14" customFormat="1" ht="11.25">
      <c r="B328" s="208"/>
      <c r="C328" s="209"/>
      <c r="D328" s="191" t="s">
        <v>214</v>
      </c>
      <c r="E328" s="210" t="s">
        <v>19</v>
      </c>
      <c r="F328" s="211" t="s">
        <v>217</v>
      </c>
      <c r="G328" s="209"/>
      <c r="H328" s="212">
        <v>36.119999999999997</v>
      </c>
      <c r="I328" s="213"/>
      <c r="J328" s="209"/>
      <c r="K328" s="209"/>
      <c r="L328" s="214"/>
      <c r="M328" s="215"/>
      <c r="N328" s="216"/>
      <c r="O328" s="216"/>
      <c r="P328" s="216"/>
      <c r="Q328" s="216"/>
      <c r="R328" s="216"/>
      <c r="S328" s="216"/>
      <c r="T328" s="217"/>
      <c r="AT328" s="218" t="s">
        <v>214</v>
      </c>
      <c r="AU328" s="218" t="s">
        <v>81</v>
      </c>
      <c r="AV328" s="14" t="s">
        <v>184</v>
      </c>
      <c r="AW328" s="14" t="s">
        <v>34</v>
      </c>
      <c r="AX328" s="14" t="s">
        <v>79</v>
      </c>
      <c r="AY328" s="218" t="s">
        <v>177</v>
      </c>
    </row>
    <row r="329" spans="1:65" s="2" customFormat="1" ht="24.2" customHeight="1">
      <c r="A329" s="34"/>
      <c r="B329" s="35"/>
      <c r="C329" s="178" t="s">
        <v>521</v>
      </c>
      <c r="D329" s="178" t="s">
        <v>179</v>
      </c>
      <c r="E329" s="179" t="s">
        <v>522</v>
      </c>
      <c r="F329" s="180" t="s">
        <v>523</v>
      </c>
      <c r="G329" s="181" t="s">
        <v>201</v>
      </c>
      <c r="H329" s="182">
        <v>10</v>
      </c>
      <c r="I329" s="183"/>
      <c r="J329" s="184">
        <f>ROUND(I329*H329,2)</f>
        <v>0</v>
      </c>
      <c r="K329" s="180" t="s">
        <v>183</v>
      </c>
      <c r="L329" s="39"/>
      <c r="M329" s="185" t="s">
        <v>19</v>
      </c>
      <c r="N329" s="186" t="s">
        <v>43</v>
      </c>
      <c r="O329" s="64"/>
      <c r="P329" s="187">
        <f>O329*H329</f>
        <v>0</v>
      </c>
      <c r="Q329" s="187">
        <v>0</v>
      </c>
      <c r="R329" s="187">
        <f>Q329*H329</f>
        <v>0</v>
      </c>
      <c r="S329" s="187">
        <v>3.48</v>
      </c>
      <c r="T329" s="188">
        <f>S329*H329</f>
        <v>34.799999999999997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89" t="s">
        <v>184</v>
      </c>
      <c r="AT329" s="189" t="s">
        <v>179</v>
      </c>
      <c r="AU329" s="189" t="s">
        <v>81</v>
      </c>
      <c r="AY329" s="17" t="s">
        <v>177</v>
      </c>
      <c r="BE329" s="190">
        <f>IF(N329="základní",J329,0)</f>
        <v>0</v>
      </c>
      <c r="BF329" s="190">
        <f>IF(N329="snížená",J329,0)</f>
        <v>0</v>
      </c>
      <c r="BG329" s="190">
        <f>IF(N329="zákl. přenesená",J329,0)</f>
        <v>0</v>
      </c>
      <c r="BH329" s="190">
        <f>IF(N329="sníž. přenesená",J329,0)</f>
        <v>0</v>
      </c>
      <c r="BI329" s="190">
        <f>IF(N329="nulová",J329,0)</f>
        <v>0</v>
      </c>
      <c r="BJ329" s="17" t="s">
        <v>79</v>
      </c>
      <c r="BK329" s="190">
        <f>ROUND(I329*H329,2)</f>
        <v>0</v>
      </c>
      <c r="BL329" s="17" t="s">
        <v>184</v>
      </c>
      <c r="BM329" s="189" t="s">
        <v>524</v>
      </c>
    </row>
    <row r="330" spans="1:65" s="2" customFormat="1" ht="19.5">
      <c r="A330" s="34"/>
      <c r="B330" s="35"/>
      <c r="C330" s="36"/>
      <c r="D330" s="191" t="s">
        <v>186</v>
      </c>
      <c r="E330" s="36"/>
      <c r="F330" s="192" t="s">
        <v>525</v>
      </c>
      <c r="G330" s="36"/>
      <c r="H330" s="36"/>
      <c r="I330" s="193"/>
      <c r="J330" s="36"/>
      <c r="K330" s="36"/>
      <c r="L330" s="39"/>
      <c r="M330" s="194"/>
      <c r="N330" s="195"/>
      <c r="O330" s="64"/>
      <c r="P330" s="64"/>
      <c r="Q330" s="64"/>
      <c r="R330" s="64"/>
      <c r="S330" s="64"/>
      <c r="T330" s="65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186</v>
      </c>
      <c r="AU330" s="17" t="s">
        <v>81</v>
      </c>
    </row>
    <row r="331" spans="1:65" s="2" customFormat="1" ht="39">
      <c r="A331" s="34"/>
      <c r="B331" s="35"/>
      <c r="C331" s="36"/>
      <c r="D331" s="191" t="s">
        <v>188</v>
      </c>
      <c r="E331" s="36"/>
      <c r="F331" s="196" t="s">
        <v>526</v>
      </c>
      <c r="G331" s="36"/>
      <c r="H331" s="36"/>
      <c r="I331" s="193"/>
      <c r="J331" s="36"/>
      <c r="K331" s="36"/>
      <c r="L331" s="39"/>
      <c r="M331" s="194"/>
      <c r="N331" s="195"/>
      <c r="O331" s="64"/>
      <c r="P331" s="64"/>
      <c r="Q331" s="64"/>
      <c r="R331" s="64"/>
      <c r="S331" s="64"/>
      <c r="T331" s="65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7" t="s">
        <v>188</v>
      </c>
      <c r="AU331" s="17" t="s">
        <v>81</v>
      </c>
    </row>
    <row r="332" spans="1:65" s="2" customFormat="1" ht="19.5">
      <c r="A332" s="34"/>
      <c r="B332" s="35"/>
      <c r="C332" s="36"/>
      <c r="D332" s="191" t="s">
        <v>205</v>
      </c>
      <c r="E332" s="36"/>
      <c r="F332" s="196" t="s">
        <v>527</v>
      </c>
      <c r="G332" s="36"/>
      <c r="H332" s="36"/>
      <c r="I332" s="193"/>
      <c r="J332" s="36"/>
      <c r="K332" s="36"/>
      <c r="L332" s="39"/>
      <c r="M332" s="194"/>
      <c r="N332" s="195"/>
      <c r="O332" s="64"/>
      <c r="P332" s="64"/>
      <c r="Q332" s="64"/>
      <c r="R332" s="64"/>
      <c r="S332" s="64"/>
      <c r="T332" s="65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205</v>
      </c>
      <c r="AU332" s="17" t="s">
        <v>81</v>
      </c>
    </row>
    <row r="333" spans="1:65" s="2" customFormat="1" ht="14.45" customHeight="1">
      <c r="A333" s="34"/>
      <c r="B333" s="35"/>
      <c r="C333" s="178" t="s">
        <v>528</v>
      </c>
      <c r="D333" s="178" t="s">
        <v>179</v>
      </c>
      <c r="E333" s="179" t="s">
        <v>529</v>
      </c>
      <c r="F333" s="180" t="s">
        <v>530</v>
      </c>
      <c r="G333" s="181" t="s">
        <v>440</v>
      </c>
      <c r="H333" s="182">
        <v>22</v>
      </c>
      <c r="I333" s="183"/>
      <c r="J333" s="184">
        <f>ROUND(I333*H333,2)</f>
        <v>0</v>
      </c>
      <c r="K333" s="180" t="s">
        <v>183</v>
      </c>
      <c r="L333" s="39"/>
      <c r="M333" s="185" t="s">
        <v>19</v>
      </c>
      <c r="N333" s="186" t="s">
        <v>43</v>
      </c>
      <c r="O333" s="64"/>
      <c r="P333" s="187">
        <f>O333*H333</f>
        <v>0</v>
      </c>
      <c r="Q333" s="187">
        <v>8.3599999999999999E-5</v>
      </c>
      <c r="R333" s="187">
        <f>Q333*H333</f>
        <v>1.8392E-3</v>
      </c>
      <c r="S333" s="187">
        <v>1.7999999999999999E-2</v>
      </c>
      <c r="T333" s="188">
        <f>S333*H333</f>
        <v>0.39599999999999996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9" t="s">
        <v>184</v>
      </c>
      <c r="AT333" s="189" t="s">
        <v>179</v>
      </c>
      <c r="AU333" s="189" t="s">
        <v>81</v>
      </c>
      <c r="AY333" s="17" t="s">
        <v>177</v>
      </c>
      <c r="BE333" s="190">
        <f>IF(N333="základní",J333,0)</f>
        <v>0</v>
      </c>
      <c r="BF333" s="190">
        <f>IF(N333="snížená",J333,0)</f>
        <v>0</v>
      </c>
      <c r="BG333" s="190">
        <f>IF(N333="zákl. přenesená",J333,0)</f>
        <v>0</v>
      </c>
      <c r="BH333" s="190">
        <f>IF(N333="sníž. přenesená",J333,0)</f>
        <v>0</v>
      </c>
      <c r="BI333" s="190">
        <f>IF(N333="nulová",J333,0)</f>
        <v>0</v>
      </c>
      <c r="BJ333" s="17" t="s">
        <v>79</v>
      </c>
      <c r="BK333" s="190">
        <f>ROUND(I333*H333,2)</f>
        <v>0</v>
      </c>
      <c r="BL333" s="17" t="s">
        <v>184</v>
      </c>
      <c r="BM333" s="189" t="s">
        <v>531</v>
      </c>
    </row>
    <row r="334" spans="1:65" s="2" customFormat="1" ht="19.5">
      <c r="A334" s="34"/>
      <c r="B334" s="35"/>
      <c r="C334" s="36"/>
      <c r="D334" s="191" t="s">
        <v>186</v>
      </c>
      <c r="E334" s="36"/>
      <c r="F334" s="192" t="s">
        <v>532</v>
      </c>
      <c r="G334" s="36"/>
      <c r="H334" s="36"/>
      <c r="I334" s="193"/>
      <c r="J334" s="36"/>
      <c r="K334" s="36"/>
      <c r="L334" s="39"/>
      <c r="M334" s="194"/>
      <c r="N334" s="195"/>
      <c r="O334" s="64"/>
      <c r="P334" s="64"/>
      <c r="Q334" s="64"/>
      <c r="R334" s="64"/>
      <c r="S334" s="64"/>
      <c r="T334" s="65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186</v>
      </c>
      <c r="AU334" s="17" t="s">
        <v>81</v>
      </c>
    </row>
    <row r="335" spans="1:65" s="2" customFormat="1" ht="19.5">
      <c r="A335" s="34"/>
      <c r="B335" s="35"/>
      <c r="C335" s="36"/>
      <c r="D335" s="191" t="s">
        <v>205</v>
      </c>
      <c r="E335" s="36"/>
      <c r="F335" s="196" t="s">
        <v>533</v>
      </c>
      <c r="G335" s="36"/>
      <c r="H335" s="36"/>
      <c r="I335" s="193"/>
      <c r="J335" s="36"/>
      <c r="K335" s="36"/>
      <c r="L335" s="39"/>
      <c r="M335" s="194"/>
      <c r="N335" s="195"/>
      <c r="O335" s="64"/>
      <c r="P335" s="64"/>
      <c r="Q335" s="64"/>
      <c r="R335" s="64"/>
      <c r="S335" s="64"/>
      <c r="T335" s="65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7" t="s">
        <v>205</v>
      </c>
      <c r="AU335" s="17" t="s">
        <v>81</v>
      </c>
    </row>
    <row r="336" spans="1:65" s="13" customFormat="1" ht="11.25">
      <c r="B336" s="197"/>
      <c r="C336" s="198"/>
      <c r="D336" s="191" t="s">
        <v>214</v>
      </c>
      <c r="E336" s="199" t="s">
        <v>19</v>
      </c>
      <c r="F336" s="200" t="s">
        <v>534</v>
      </c>
      <c r="G336" s="198"/>
      <c r="H336" s="201">
        <v>22</v>
      </c>
      <c r="I336" s="202"/>
      <c r="J336" s="198"/>
      <c r="K336" s="198"/>
      <c r="L336" s="203"/>
      <c r="M336" s="204"/>
      <c r="N336" s="205"/>
      <c r="O336" s="205"/>
      <c r="P336" s="205"/>
      <c r="Q336" s="205"/>
      <c r="R336" s="205"/>
      <c r="S336" s="205"/>
      <c r="T336" s="206"/>
      <c r="AT336" s="207" t="s">
        <v>214</v>
      </c>
      <c r="AU336" s="207" t="s">
        <v>81</v>
      </c>
      <c r="AV336" s="13" t="s">
        <v>81</v>
      </c>
      <c r="AW336" s="13" t="s">
        <v>34</v>
      </c>
      <c r="AX336" s="13" t="s">
        <v>72</v>
      </c>
      <c r="AY336" s="207" t="s">
        <v>177</v>
      </c>
    </row>
    <row r="337" spans="1:65" s="14" customFormat="1" ht="11.25">
      <c r="B337" s="208"/>
      <c r="C337" s="209"/>
      <c r="D337" s="191" t="s">
        <v>214</v>
      </c>
      <c r="E337" s="210" t="s">
        <v>19</v>
      </c>
      <c r="F337" s="211" t="s">
        <v>217</v>
      </c>
      <c r="G337" s="209"/>
      <c r="H337" s="212">
        <v>22</v>
      </c>
      <c r="I337" s="213"/>
      <c r="J337" s="209"/>
      <c r="K337" s="209"/>
      <c r="L337" s="214"/>
      <c r="M337" s="215"/>
      <c r="N337" s="216"/>
      <c r="O337" s="216"/>
      <c r="P337" s="216"/>
      <c r="Q337" s="216"/>
      <c r="R337" s="216"/>
      <c r="S337" s="216"/>
      <c r="T337" s="217"/>
      <c r="AT337" s="218" t="s">
        <v>214</v>
      </c>
      <c r="AU337" s="218" t="s">
        <v>81</v>
      </c>
      <c r="AV337" s="14" t="s">
        <v>184</v>
      </c>
      <c r="AW337" s="14" t="s">
        <v>34</v>
      </c>
      <c r="AX337" s="14" t="s">
        <v>79</v>
      </c>
      <c r="AY337" s="218" t="s">
        <v>177</v>
      </c>
    </row>
    <row r="338" spans="1:65" s="2" customFormat="1" ht="24.2" customHeight="1">
      <c r="A338" s="34"/>
      <c r="B338" s="35"/>
      <c r="C338" s="178" t="s">
        <v>535</v>
      </c>
      <c r="D338" s="178" t="s">
        <v>179</v>
      </c>
      <c r="E338" s="179" t="s">
        <v>536</v>
      </c>
      <c r="F338" s="180" t="s">
        <v>537</v>
      </c>
      <c r="G338" s="181" t="s">
        <v>182</v>
      </c>
      <c r="H338" s="182">
        <v>236.22900000000001</v>
      </c>
      <c r="I338" s="183"/>
      <c r="J338" s="184">
        <f>ROUND(I338*H338,2)</f>
        <v>0</v>
      </c>
      <c r="K338" s="180" t="s">
        <v>183</v>
      </c>
      <c r="L338" s="39"/>
      <c r="M338" s="185" t="s">
        <v>19</v>
      </c>
      <c r="N338" s="186" t="s">
        <v>43</v>
      </c>
      <c r="O338" s="64"/>
      <c r="P338" s="187">
        <f>O338*H338</f>
        <v>0</v>
      </c>
      <c r="Q338" s="187">
        <v>4.8000000000000001E-2</v>
      </c>
      <c r="R338" s="187">
        <f>Q338*H338</f>
        <v>11.338992000000001</v>
      </c>
      <c r="S338" s="187">
        <v>4.8000000000000001E-2</v>
      </c>
      <c r="T338" s="188">
        <f>S338*H338</f>
        <v>11.338992000000001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89" t="s">
        <v>184</v>
      </c>
      <c r="AT338" s="189" t="s">
        <v>179</v>
      </c>
      <c r="AU338" s="189" t="s">
        <v>81</v>
      </c>
      <c r="AY338" s="17" t="s">
        <v>177</v>
      </c>
      <c r="BE338" s="190">
        <f>IF(N338="základní",J338,0)</f>
        <v>0</v>
      </c>
      <c r="BF338" s="190">
        <f>IF(N338="snížená",J338,0)</f>
        <v>0</v>
      </c>
      <c r="BG338" s="190">
        <f>IF(N338="zákl. přenesená",J338,0)</f>
        <v>0</v>
      </c>
      <c r="BH338" s="190">
        <f>IF(N338="sníž. přenesená",J338,0)</f>
        <v>0</v>
      </c>
      <c r="BI338" s="190">
        <f>IF(N338="nulová",J338,0)</f>
        <v>0</v>
      </c>
      <c r="BJ338" s="17" t="s">
        <v>79</v>
      </c>
      <c r="BK338" s="190">
        <f>ROUND(I338*H338,2)</f>
        <v>0</v>
      </c>
      <c r="BL338" s="17" t="s">
        <v>184</v>
      </c>
      <c r="BM338" s="189" t="s">
        <v>538</v>
      </c>
    </row>
    <row r="339" spans="1:65" s="2" customFormat="1" ht="11.25">
      <c r="A339" s="34"/>
      <c r="B339" s="35"/>
      <c r="C339" s="36"/>
      <c r="D339" s="191" t="s">
        <v>186</v>
      </c>
      <c r="E339" s="36"/>
      <c r="F339" s="192" t="s">
        <v>539</v>
      </c>
      <c r="G339" s="36"/>
      <c r="H339" s="36"/>
      <c r="I339" s="193"/>
      <c r="J339" s="36"/>
      <c r="K339" s="36"/>
      <c r="L339" s="39"/>
      <c r="M339" s="194"/>
      <c r="N339" s="195"/>
      <c r="O339" s="64"/>
      <c r="P339" s="64"/>
      <c r="Q339" s="64"/>
      <c r="R339" s="64"/>
      <c r="S339" s="64"/>
      <c r="T339" s="65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186</v>
      </c>
      <c r="AU339" s="17" t="s">
        <v>81</v>
      </c>
    </row>
    <row r="340" spans="1:65" s="2" customFormat="1" ht="78">
      <c r="A340" s="34"/>
      <c r="B340" s="35"/>
      <c r="C340" s="36"/>
      <c r="D340" s="191" t="s">
        <v>188</v>
      </c>
      <c r="E340" s="36"/>
      <c r="F340" s="196" t="s">
        <v>540</v>
      </c>
      <c r="G340" s="36"/>
      <c r="H340" s="36"/>
      <c r="I340" s="193"/>
      <c r="J340" s="36"/>
      <c r="K340" s="36"/>
      <c r="L340" s="39"/>
      <c r="M340" s="194"/>
      <c r="N340" s="195"/>
      <c r="O340" s="64"/>
      <c r="P340" s="64"/>
      <c r="Q340" s="64"/>
      <c r="R340" s="64"/>
      <c r="S340" s="64"/>
      <c r="T340" s="65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188</v>
      </c>
      <c r="AU340" s="17" t="s">
        <v>81</v>
      </c>
    </row>
    <row r="341" spans="1:65" s="2" customFormat="1" ht="19.5">
      <c r="A341" s="34"/>
      <c r="B341" s="35"/>
      <c r="C341" s="36"/>
      <c r="D341" s="191" t="s">
        <v>205</v>
      </c>
      <c r="E341" s="36"/>
      <c r="F341" s="196" t="s">
        <v>541</v>
      </c>
      <c r="G341" s="36"/>
      <c r="H341" s="36"/>
      <c r="I341" s="193"/>
      <c r="J341" s="36"/>
      <c r="K341" s="36"/>
      <c r="L341" s="39"/>
      <c r="M341" s="194"/>
      <c r="N341" s="195"/>
      <c r="O341" s="64"/>
      <c r="P341" s="64"/>
      <c r="Q341" s="64"/>
      <c r="R341" s="64"/>
      <c r="S341" s="64"/>
      <c r="T341" s="65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7" t="s">
        <v>205</v>
      </c>
      <c r="AU341" s="17" t="s">
        <v>81</v>
      </c>
    </row>
    <row r="342" spans="1:65" s="13" customFormat="1" ht="11.25">
      <c r="B342" s="197"/>
      <c r="C342" s="198"/>
      <c r="D342" s="191" t="s">
        <v>214</v>
      </c>
      <c r="E342" s="199" t="s">
        <v>19</v>
      </c>
      <c r="F342" s="200" t="s">
        <v>542</v>
      </c>
      <c r="G342" s="198"/>
      <c r="H342" s="201">
        <v>33.06</v>
      </c>
      <c r="I342" s="202"/>
      <c r="J342" s="198"/>
      <c r="K342" s="198"/>
      <c r="L342" s="203"/>
      <c r="M342" s="204"/>
      <c r="N342" s="205"/>
      <c r="O342" s="205"/>
      <c r="P342" s="205"/>
      <c r="Q342" s="205"/>
      <c r="R342" s="205"/>
      <c r="S342" s="205"/>
      <c r="T342" s="206"/>
      <c r="AT342" s="207" t="s">
        <v>214</v>
      </c>
      <c r="AU342" s="207" t="s">
        <v>81</v>
      </c>
      <c r="AV342" s="13" t="s">
        <v>81</v>
      </c>
      <c r="AW342" s="13" t="s">
        <v>34</v>
      </c>
      <c r="AX342" s="13" t="s">
        <v>72</v>
      </c>
      <c r="AY342" s="207" t="s">
        <v>177</v>
      </c>
    </row>
    <row r="343" spans="1:65" s="13" customFormat="1" ht="11.25">
      <c r="B343" s="197"/>
      <c r="C343" s="198"/>
      <c r="D343" s="191" t="s">
        <v>214</v>
      </c>
      <c r="E343" s="199" t="s">
        <v>19</v>
      </c>
      <c r="F343" s="200" t="s">
        <v>543</v>
      </c>
      <c r="G343" s="198"/>
      <c r="H343" s="201">
        <v>28.6</v>
      </c>
      <c r="I343" s="202"/>
      <c r="J343" s="198"/>
      <c r="K343" s="198"/>
      <c r="L343" s="203"/>
      <c r="M343" s="204"/>
      <c r="N343" s="205"/>
      <c r="O343" s="205"/>
      <c r="P343" s="205"/>
      <c r="Q343" s="205"/>
      <c r="R343" s="205"/>
      <c r="S343" s="205"/>
      <c r="T343" s="206"/>
      <c r="AT343" s="207" t="s">
        <v>214</v>
      </c>
      <c r="AU343" s="207" t="s">
        <v>81</v>
      </c>
      <c r="AV343" s="13" t="s">
        <v>81</v>
      </c>
      <c r="AW343" s="13" t="s">
        <v>34</v>
      </c>
      <c r="AX343" s="13" t="s">
        <v>72</v>
      </c>
      <c r="AY343" s="207" t="s">
        <v>177</v>
      </c>
    </row>
    <row r="344" spans="1:65" s="13" customFormat="1" ht="11.25">
      <c r="B344" s="197"/>
      <c r="C344" s="198"/>
      <c r="D344" s="191" t="s">
        <v>214</v>
      </c>
      <c r="E344" s="199" t="s">
        <v>19</v>
      </c>
      <c r="F344" s="200" t="s">
        <v>544</v>
      </c>
      <c r="G344" s="198"/>
      <c r="H344" s="201">
        <v>22.033999999999999</v>
      </c>
      <c r="I344" s="202"/>
      <c r="J344" s="198"/>
      <c r="K344" s="198"/>
      <c r="L344" s="203"/>
      <c r="M344" s="204"/>
      <c r="N344" s="205"/>
      <c r="O344" s="205"/>
      <c r="P344" s="205"/>
      <c r="Q344" s="205"/>
      <c r="R344" s="205"/>
      <c r="S344" s="205"/>
      <c r="T344" s="206"/>
      <c r="AT344" s="207" t="s">
        <v>214</v>
      </c>
      <c r="AU344" s="207" t="s">
        <v>81</v>
      </c>
      <c r="AV344" s="13" t="s">
        <v>81</v>
      </c>
      <c r="AW344" s="13" t="s">
        <v>34</v>
      </c>
      <c r="AX344" s="13" t="s">
        <v>72</v>
      </c>
      <c r="AY344" s="207" t="s">
        <v>177</v>
      </c>
    </row>
    <row r="345" spans="1:65" s="13" customFormat="1" ht="11.25">
      <c r="B345" s="197"/>
      <c r="C345" s="198"/>
      <c r="D345" s="191" t="s">
        <v>214</v>
      </c>
      <c r="E345" s="199" t="s">
        <v>19</v>
      </c>
      <c r="F345" s="200" t="s">
        <v>545</v>
      </c>
      <c r="G345" s="198"/>
      <c r="H345" s="201">
        <v>68.34</v>
      </c>
      <c r="I345" s="202"/>
      <c r="J345" s="198"/>
      <c r="K345" s="198"/>
      <c r="L345" s="203"/>
      <c r="M345" s="204"/>
      <c r="N345" s="205"/>
      <c r="O345" s="205"/>
      <c r="P345" s="205"/>
      <c r="Q345" s="205"/>
      <c r="R345" s="205"/>
      <c r="S345" s="205"/>
      <c r="T345" s="206"/>
      <c r="AT345" s="207" t="s">
        <v>214</v>
      </c>
      <c r="AU345" s="207" t="s">
        <v>81</v>
      </c>
      <c r="AV345" s="13" t="s">
        <v>81</v>
      </c>
      <c r="AW345" s="13" t="s">
        <v>34</v>
      </c>
      <c r="AX345" s="13" t="s">
        <v>72</v>
      </c>
      <c r="AY345" s="207" t="s">
        <v>177</v>
      </c>
    </row>
    <row r="346" spans="1:65" s="13" customFormat="1" ht="11.25">
      <c r="B346" s="197"/>
      <c r="C346" s="198"/>
      <c r="D346" s="191" t="s">
        <v>214</v>
      </c>
      <c r="E346" s="199" t="s">
        <v>19</v>
      </c>
      <c r="F346" s="200" t="s">
        <v>546</v>
      </c>
      <c r="G346" s="198"/>
      <c r="H346" s="201">
        <v>84.194999999999993</v>
      </c>
      <c r="I346" s="202"/>
      <c r="J346" s="198"/>
      <c r="K346" s="198"/>
      <c r="L346" s="203"/>
      <c r="M346" s="204"/>
      <c r="N346" s="205"/>
      <c r="O346" s="205"/>
      <c r="P346" s="205"/>
      <c r="Q346" s="205"/>
      <c r="R346" s="205"/>
      <c r="S346" s="205"/>
      <c r="T346" s="206"/>
      <c r="AT346" s="207" t="s">
        <v>214</v>
      </c>
      <c r="AU346" s="207" t="s">
        <v>81</v>
      </c>
      <c r="AV346" s="13" t="s">
        <v>81</v>
      </c>
      <c r="AW346" s="13" t="s">
        <v>34</v>
      </c>
      <c r="AX346" s="13" t="s">
        <v>72</v>
      </c>
      <c r="AY346" s="207" t="s">
        <v>177</v>
      </c>
    </row>
    <row r="347" spans="1:65" s="14" customFormat="1" ht="11.25">
      <c r="B347" s="208"/>
      <c r="C347" s="209"/>
      <c r="D347" s="191" t="s">
        <v>214</v>
      </c>
      <c r="E347" s="210" t="s">
        <v>19</v>
      </c>
      <c r="F347" s="211" t="s">
        <v>217</v>
      </c>
      <c r="G347" s="209"/>
      <c r="H347" s="212">
        <v>236.22900000000001</v>
      </c>
      <c r="I347" s="213"/>
      <c r="J347" s="209"/>
      <c r="K347" s="209"/>
      <c r="L347" s="214"/>
      <c r="M347" s="215"/>
      <c r="N347" s="216"/>
      <c r="O347" s="216"/>
      <c r="P347" s="216"/>
      <c r="Q347" s="216"/>
      <c r="R347" s="216"/>
      <c r="S347" s="216"/>
      <c r="T347" s="217"/>
      <c r="AT347" s="218" t="s">
        <v>214</v>
      </c>
      <c r="AU347" s="218" t="s">
        <v>81</v>
      </c>
      <c r="AV347" s="14" t="s">
        <v>184</v>
      </c>
      <c r="AW347" s="14" t="s">
        <v>34</v>
      </c>
      <c r="AX347" s="14" t="s">
        <v>79</v>
      </c>
      <c r="AY347" s="218" t="s">
        <v>177</v>
      </c>
    </row>
    <row r="348" spans="1:65" s="2" customFormat="1" ht="24.2" customHeight="1">
      <c r="A348" s="34"/>
      <c r="B348" s="35"/>
      <c r="C348" s="178" t="s">
        <v>547</v>
      </c>
      <c r="D348" s="178" t="s">
        <v>179</v>
      </c>
      <c r="E348" s="179" t="s">
        <v>548</v>
      </c>
      <c r="F348" s="180" t="s">
        <v>549</v>
      </c>
      <c r="G348" s="181" t="s">
        <v>182</v>
      </c>
      <c r="H348" s="182">
        <v>188.983</v>
      </c>
      <c r="I348" s="183"/>
      <c r="J348" s="184">
        <f>ROUND(I348*H348,2)</f>
        <v>0</v>
      </c>
      <c r="K348" s="180" t="s">
        <v>183</v>
      </c>
      <c r="L348" s="39"/>
      <c r="M348" s="185" t="s">
        <v>19</v>
      </c>
      <c r="N348" s="186" t="s">
        <v>43</v>
      </c>
      <c r="O348" s="64"/>
      <c r="P348" s="187">
        <f>O348*H348</f>
        <v>0</v>
      </c>
      <c r="Q348" s="187">
        <v>0</v>
      </c>
      <c r="R348" s="187">
        <f>Q348*H348</f>
        <v>0</v>
      </c>
      <c r="S348" s="187">
        <v>7.7899999999999997E-2</v>
      </c>
      <c r="T348" s="188">
        <f>S348*H348</f>
        <v>14.7217757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89" t="s">
        <v>184</v>
      </c>
      <c r="AT348" s="189" t="s">
        <v>179</v>
      </c>
      <c r="AU348" s="189" t="s">
        <v>81</v>
      </c>
      <c r="AY348" s="17" t="s">
        <v>177</v>
      </c>
      <c r="BE348" s="190">
        <f>IF(N348="základní",J348,0)</f>
        <v>0</v>
      </c>
      <c r="BF348" s="190">
        <f>IF(N348="snížená",J348,0)</f>
        <v>0</v>
      </c>
      <c r="BG348" s="190">
        <f>IF(N348="zákl. přenesená",J348,0)</f>
        <v>0</v>
      </c>
      <c r="BH348" s="190">
        <f>IF(N348="sníž. přenesená",J348,0)</f>
        <v>0</v>
      </c>
      <c r="BI348" s="190">
        <f>IF(N348="nulová",J348,0)</f>
        <v>0</v>
      </c>
      <c r="BJ348" s="17" t="s">
        <v>79</v>
      </c>
      <c r="BK348" s="190">
        <f>ROUND(I348*H348,2)</f>
        <v>0</v>
      </c>
      <c r="BL348" s="17" t="s">
        <v>184</v>
      </c>
      <c r="BM348" s="189" t="s">
        <v>550</v>
      </c>
    </row>
    <row r="349" spans="1:65" s="2" customFormat="1" ht="29.25">
      <c r="A349" s="34"/>
      <c r="B349" s="35"/>
      <c r="C349" s="36"/>
      <c r="D349" s="191" t="s">
        <v>186</v>
      </c>
      <c r="E349" s="36"/>
      <c r="F349" s="192" t="s">
        <v>551</v>
      </c>
      <c r="G349" s="36"/>
      <c r="H349" s="36"/>
      <c r="I349" s="193"/>
      <c r="J349" s="36"/>
      <c r="K349" s="36"/>
      <c r="L349" s="39"/>
      <c r="M349" s="194"/>
      <c r="N349" s="195"/>
      <c r="O349" s="64"/>
      <c r="P349" s="64"/>
      <c r="Q349" s="64"/>
      <c r="R349" s="64"/>
      <c r="S349" s="64"/>
      <c r="T349" s="65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186</v>
      </c>
      <c r="AU349" s="17" t="s">
        <v>81</v>
      </c>
    </row>
    <row r="350" spans="1:65" s="2" customFormat="1" ht="117">
      <c r="A350" s="34"/>
      <c r="B350" s="35"/>
      <c r="C350" s="36"/>
      <c r="D350" s="191" t="s">
        <v>188</v>
      </c>
      <c r="E350" s="36"/>
      <c r="F350" s="196" t="s">
        <v>552</v>
      </c>
      <c r="G350" s="36"/>
      <c r="H350" s="36"/>
      <c r="I350" s="193"/>
      <c r="J350" s="36"/>
      <c r="K350" s="36"/>
      <c r="L350" s="39"/>
      <c r="M350" s="194"/>
      <c r="N350" s="195"/>
      <c r="O350" s="64"/>
      <c r="P350" s="64"/>
      <c r="Q350" s="64"/>
      <c r="R350" s="64"/>
      <c r="S350" s="64"/>
      <c r="T350" s="65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7" t="s">
        <v>188</v>
      </c>
      <c r="AU350" s="17" t="s">
        <v>81</v>
      </c>
    </row>
    <row r="351" spans="1:65" s="13" customFormat="1" ht="11.25">
      <c r="B351" s="197"/>
      <c r="C351" s="198"/>
      <c r="D351" s="191" t="s">
        <v>214</v>
      </c>
      <c r="E351" s="199" t="s">
        <v>19</v>
      </c>
      <c r="F351" s="200" t="s">
        <v>553</v>
      </c>
      <c r="G351" s="198"/>
      <c r="H351" s="201">
        <v>188.983</v>
      </c>
      <c r="I351" s="202"/>
      <c r="J351" s="198"/>
      <c r="K351" s="198"/>
      <c r="L351" s="203"/>
      <c r="M351" s="204"/>
      <c r="N351" s="205"/>
      <c r="O351" s="205"/>
      <c r="P351" s="205"/>
      <c r="Q351" s="205"/>
      <c r="R351" s="205"/>
      <c r="S351" s="205"/>
      <c r="T351" s="206"/>
      <c r="AT351" s="207" t="s">
        <v>214</v>
      </c>
      <c r="AU351" s="207" t="s">
        <v>81</v>
      </c>
      <c r="AV351" s="13" t="s">
        <v>81</v>
      </c>
      <c r="AW351" s="13" t="s">
        <v>34</v>
      </c>
      <c r="AX351" s="13" t="s">
        <v>72</v>
      </c>
      <c r="AY351" s="207" t="s">
        <v>177</v>
      </c>
    </row>
    <row r="352" spans="1:65" s="14" customFormat="1" ht="11.25">
      <c r="B352" s="208"/>
      <c r="C352" s="209"/>
      <c r="D352" s="191" t="s">
        <v>214</v>
      </c>
      <c r="E352" s="210" t="s">
        <v>19</v>
      </c>
      <c r="F352" s="211" t="s">
        <v>217</v>
      </c>
      <c r="G352" s="209"/>
      <c r="H352" s="212">
        <v>188.983</v>
      </c>
      <c r="I352" s="213"/>
      <c r="J352" s="209"/>
      <c r="K352" s="209"/>
      <c r="L352" s="214"/>
      <c r="M352" s="215"/>
      <c r="N352" s="216"/>
      <c r="O352" s="216"/>
      <c r="P352" s="216"/>
      <c r="Q352" s="216"/>
      <c r="R352" s="216"/>
      <c r="S352" s="216"/>
      <c r="T352" s="217"/>
      <c r="AT352" s="218" t="s">
        <v>214</v>
      </c>
      <c r="AU352" s="218" t="s">
        <v>81</v>
      </c>
      <c r="AV352" s="14" t="s">
        <v>184</v>
      </c>
      <c r="AW352" s="14" t="s">
        <v>34</v>
      </c>
      <c r="AX352" s="14" t="s">
        <v>79</v>
      </c>
      <c r="AY352" s="218" t="s">
        <v>177</v>
      </c>
    </row>
    <row r="353" spans="1:65" s="2" customFormat="1" ht="24.2" customHeight="1">
      <c r="A353" s="34"/>
      <c r="B353" s="35"/>
      <c r="C353" s="178" t="s">
        <v>554</v>
      </c>
      <c r="D353" s="178" t="s">
        <v>179</v>
      </c>
      <c r="E353" s="179" t="s">
        <v>555</v>
      </c>
      <c r="F353" s="180" t="s">
        <v>556</v>
      </c>
      <c r="G353" s="181" t="s">
        <v>182</v>
      </c>
      <c r="H353" s="182">
        <v>236.22900000000001</v>
      </c>
      <c r="I353" s="183"/>
      <c r="J353" s="184">
        <f>ROUND(I353*H353,2)</f>
        <v>0</v>
      </c>
      <c r="K353" s="180" t="s">
        <v>183</v>
      </c>
      <c r="L353" s="39"/>
      <c r="M353" s="185" t="s">
        <v>19</v>
      </c>
      <c r="N353" s="186" t="s">
        <v>43</v>
      </c>
      <c r="O353" s="64"/>
      <c r="P353" s="187">
        <f>O353*H353</f>
        <v>0</v>
      </c>
      <c r="Q353" s="187">
        <v>7.8163999999999997E-2</v>
      </c>
      <c r="R353" s="187">
        <f>Q353*H353</f>
        <v>18.464603556</v>
      </c>
      <c r="S353" s="187">
        <v>0</v>
      </c>
      <c r="T353" s="188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89" t="s">
        <v>184</v>
      </c>
      <c r="AT353" s="189" t="s">
        <v>179</v>
      </c>
      <c r="AU353" s="189" t="s">
        <v>81</v>
      </c>
      <c r="AY353" s="17" t="s">
        <v>177</v>
      </c>
      <c r="BE353" s="190">
        <f>IF(N353="základní",J353,0)</f>
        <v>0</v>
      </c>
      <c r="BF353" s="190">
        <f>IF(N353="snížená",J353,0)</f>
        <v>0</v>
      </c>
      <c r="BG353" s="190">
        <f>IF(N353="zákl. přenesená",J353,0)</f>
        <v>0</v>
      </c>
      <c r="BH353" s="190">
        <f>IF(N353="sníž. přenesená",J353,0)</f>
        <v>0</v>
      </c>
      <c r="BI353" s="190">
        <f>IF(N353="nulová",J353,0)</f>
        <v>0</v>
      </c>
      <c r="BJ353" s="17" t="s">
        <v>79</v>
      </c>
      <c r="BK353" s="190">
        <f>ROUND(I353*H353,2)</f>
        <v>0</v>
      </c>
      <c r="BL353" s="17" t="s">
        <v>184</v>
      </c>
      <c r="BM353" s="189" t="s">
        <v>557</v>
      </c>
    </row>
    <row r="354" spans="1:65" s="2" customFormat="1" ht="19.5">
      <c r="A354" s="34"/>
      <c r="B354" s="35"/>
      <c r="C354" s="36"/>
      <c r="D354" s="191" t="s">
        <v>186</v>
      </c>
      <c r="E354" s="36"/>
      <c r="F354" s="192" t="s">
        <v>558</v>
      </c>
      <c r="G354" s="36"/>
      <c r="H354" s="36"/>
      <c r="I354" s="193"/>
      <c r="J354" s="36"/>
      <c r="K354" s="36"/>
      <c r="L354" s="39"/>
      <c r="M354" s="194"/>
      <c r="N354" s="195"/>
      <c r="O354" s="64"/>
      <c r="P354" s="64"/>
      <c r="Q354" s="64"/>
      <c r="R354" s="64"/>
      <c r="S354" s="64"/>
      <c r="T354" s="65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7" t="s">
        <v>186</v>
      </c>
      <c r="AU354" s="17" t="s">
        <v>81</v>
      </c>
    </row>
    <row r="355" spans="1:65" s="2" customFormat="1" ht="165.75">
      <c r="A355" s="34"/>
      <c r="B355" s="35"/>
      <c r="C355" s="36"/>
      <c r="D355" s="191" t="s">
        <v>188</v>
      </c>
      <c r="E355" s="36"/>
      <c r="F355" s="196" t="s">
        <v>559</v>
      </c>
      <c r="G355" s="36"/>
      <c r="H355" s="36"/>
      <c r="I355" s="193"/>
      <c r="J355" s="36"/>
      <c r="K355" s="36"/>
      <c r="L355" s="39"/>
      <c r="M355" s="194"/>
      <c r="N355" s="195"/>
      <c r="O355" s="64"/>
      <c r="P355" s="64"/>
      <c r="Q355" s="64"/>
      <c r="R355" s="64"/>
      <c r="S355" s="64"/>
      <c r="T355" s="65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188</v>
      </c>
      <c r="AU355" s="17" t="s">
        <v>81</v>
      </c>
    </row>
    <row r="356" spans="1:65" s="2" customFormat="1" ht="19.5">
      <c r="A356" s="34"/>
      <c r="B356" s="35"/>
      <c r="C356" s="36"/>
      <c r="D356" s="191" t="s">
        <v>205</v>
      </c>
      <c r="E356" s="36"/>
      <c r="F356" s="196" t="s">
        <v>541</v>
      </c>
      <c r="G356" s="36"/>
      <c r="H356" s="36"/>
      <c r="I356" s="193"/>
      <c r="J356" s="36"/>
      <c r="K356" s="36"/>
      <c r="L356" s="39"/>
      <c r="M356" s="194"/>
      <c r="N356" s="195"/>
      <c r="O356" s="64"/>
      <c r="P356" s="64"/>
      <c r="Q356" s="64"/>
      <c r="R356" s="64"/>
      <c r="S356" s="64"/>
      <c r="T356" s="65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7" t="s">
        <v>205</v>
      </c>
      <c r="AU356" s="17" t="s">
        <v>81</v>
      </c>
    </row>
    <row r="357" spans="1:65" s="2" customFormat="1" ht="24.2" customHeight="1">
      <c r="A357" s="34"/>
      <c r="B357" s="35"/>
      <c r="C357" s="178" t="s">
        <v>560</v>
      </c>
      <c r="D357" s="178" t="s">
        <v>179</v>
      </c>
      <c r="E357" s="179" t="s">
        <v>561</v>
      </c>
      <c r="F357" s="180" t="s">
        <v>562</v>
      </c>
      <c r="G357" s="181" t="s">
        <v>440</v>
      </c>
      <c r="H357" s="182">
        <v>12.566000000000001</v>
      </c>
      <c r="I357" s="183"/>
      <c r="J357" s="184">
        <f>ROUND(I357*H357,2)</f>
        <v>0</v>
      </c>
      <c r="K357" s="180" t="s">
        <v>183</v>
      </c>
      <c r="L357" s="39"/>
      <c r="M357" s="185" t="s">
        <v>19</v>
      </c>
      <c r="N357" s="186" t="s">
        <v>43</v>
      </c>
      <c r="O357" s="64"/>
      <c r="P357" s="187">
        <f>O357*H357</f>
        <v>0</v>
      </c>
      <c r="Q357" s="187">
        <v>4.2104999999999998E-3</v>
      </c>
      <c r="R357" s="187">
        <f>Q357*H357</f>
        <v>5.2909142999999999E-2</v>
      </c>
      <c r="S357" s="187">
        <v>0</v>
      </c>
      <c r="T357" s="188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89" t="s">
        <v>184</v>
      </c>
      <c r="AT357" s="189" t="s">
        <v>179</v>
      </c>
      <c r="AU357" s="189" t="s">
        <v>81</v>
      </c>
      <c r="AY357" s="17" t="s">
        <v>177</v>
      </c>
      <c r="BE357" s="190">
        <f>IF(N357="základní",J357,0)</f>
        <v>0</v>
      </c>
      <c r="BF357" s="190">
        <f>IF(N357="snížená",J357,0)</f>
        <v>0</v>
      </c>
      <c r="BG357" s="190">
        <f>IF(N357="zákl. přenesená",J357,0)</f>
        <v>0</v>
      </c>
      <c r="BH357" s="190">
        <f>IF(N357="sníž. přenesená",J357,0)</f>
        <v>0</v>
      </c>
      <c r="BI357" s="190">
        <f>IF(N357="nulová",J357,0)</f>
        <v>0</v>
      </c>
      <c r="BJ357" s="17" t="s">
        <v>79</v>
      </c>
      <c r="BK357" s="190">
        <f>ROUND(I357*H357,2)</f>
        <v>0</v>
      </c>
      <c r="BL357" s="17" t="s">
        <v>184</v>
      </c>
      <c r="BM357" s="189" t="s">
        <v>563</v>
      </c>
    </row>
    <row r="358" spans="1:65" s="2" customFormat="1" ht="39">
      <c r="A358" s="34"/>
      <c r="B358" s="35"/>
      <c r="C358" s="36"/>
      <c r="D358" s="191" t="s">
        <v>186</v>
      </c>
      <c r="E358" s="36"/>
      <c r="F358" s="192" t="s">
        <v>564</v>
      </c>
      <c r="G358" s="36"/>
      <c r="H358" s="36"/>
      <c r="I358" s="193"/>
      <c r="J358" s="36"/>
      <c r="K358" s="36"/>
      <c r="L358" s="39"/>
      <c r="M358" s="194"/>
      <c r="N358" s="195"/>
      <c r="O358" s="64"/>
      <c r="P358" s="64"/>
      <c r="Q358" s="64"/>
      <c r="R358" s="64"/>
      <c r="S358" s="64"/>
      <c r="T358" s="65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186</v>
      </c>
      <c r="AU358" s="17" t="s">
        <v>81</v>
      </c>
    </row>
    <row r="359" spans="1:65" s="2" customFormat="1" ht="156">
      <c r="A359" s="34"/>
      <c r="B359" s="35"/>
      <c r="C359" s="36"/>
      <c r="D359" s="191" t="s">
        <v>188</v>
      </c>
      <c r="E359" s="36"/>
      <c r="F359" s="196" t="s">
        <v>565</v>
      </c>
      <c r="G359" s="36"/>
      <c r="H359" s="36"/>
      <c r="I359" s="193"/>
      <c r="J359" s="36"/>
      <c r="K359" s="36"/>
      <c r="L359" s="39"/>
      <c r="M359" s="194"/>
      <c r="N359" s="195"/>
      <c r="O359" s="64"/>
      <c r="P359" s="64"/>
      <c r="Q359" s="64"/>
      <c r="R359" s="64"/>
      <c r="S359" s="64"/>
      <c r="T359" s="65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7" t="s">
        <v>188</v>
      </c>
      <c r="AU359" s="17" t="s">
        <v>81</v>
      </c>
    </row>
    <row r="360" spans="1:65" s="2" customFormat="1" ht="39">
      <c r="A360" s="34"/>
      <c r="B360" s="35"/>
      <c r="C360" s="36"/>
      <c r="D360" s="191" t="s">
        <v>205</v>
      </c>
      <c r="E360" s="36"/>
      <c r="F360" s="196" t="s">
        <v>566</v>
      </c>
      <c r="G360" s="36"/>
      <c r="H360" s="36"/>
      <c r="I360" s="193"/>
      <c r="J360" s="36"/>
      <c r="K360" s="36"/>
      <c r="L360" s="39"/>
      <c r="M360" s="194"/>
      <c r="N360" s="195"/>
      <c r="O360" s="64"/>
      <c r="P360" s="64"/>
      <c r="Q360" s="64"/>
      <c r="R360" s="64"/>
      <c r="S360" s="64"/>
      <c r="T360" s="65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7" t="s">
        <v>205</v>
      </c>
      <c r="AU360" s="17" t="s">
        <v>81</v>
      </c>
    </row>
    <row r="361" spans="1:65" s="13" customFormat="1" ht="11.25">
      <c r="B361" s="197"/>
      <c r="C361" s="198"/>
      <c r="D361" s="191" t="s">
        <v>214</v>
      </c>
      <c r="E361" s="199" t="s">
        <v>19</v>
      </c>
      <c r="F361" s="200" t="s">
        <v>567</v>
      </c>
      <c r="G361" s="198"/>
      <c r="H361" s="201">
        <v>12.566000000000001</v>
      </c>
      <c r="I361" s="202"/>
      <c r="J361" s="198"/>
      <c r="K361" s="198"/>
      <c r="L361" s="203"/>
      <c r="M361" s="204"/>
      <c r="N361" s="205"/>
      <c r="O361" s="205"/>
      <c r="P361" s="205"/>
      <c r="Q361" s="205"/>
      <c r="R361" s="205"/>
      <c r="S361" s="205"/>
      <c r="T361" s="206"/>
      <c r="AT361" s="207" t="s">
        <v>214</v>
      </c>
      <c r="AU361" s="207" t="s">
        <v>81</v>
      </c>
      <c r="AV361" s="13" t="s">
        <v>81</v>
      </c>
      <c r="AW361" s="13" t="s">
        <v>34</v>
      </c>
      <c r="AX361" s="13" t="s">
        <v>72</v>
      </c>
      <c r="AY361" s="207" t="s">
        <v>177</v>
      </c>
    </row>
    <row r="362" spans="1:65" s="14" customFormat="1" ht="11.25">
      <c r="B362" s="208"/>
      <c r="C362" s="209"/>
      <c r="D362" s="191" t="s">
        <v>214</v>
      </c>
      <c r="E362" s="210" t="s">
        <v>19</v>
      </c>
      <c r="F362" s="211" t="s">
        <v>217</v>
      </c>
      <c r="G362" s="209"/>
      <c r="H362" s="212">
        <v>12.566000000000001</v>
      </c>
      <c r="I362" s="213"/>
      <c r="J362" s="209"/>
      <c r="K362" s="209"/>
      <c r="L362" s="214"/>
      <c r="M362" s="215"/>
      <c r="N362" s="216"/>
      <c r="O362" s="216"/>
      <c r="P362" s="216"/>
      <c r="Q362" s="216"/>
      <c r="R362" s="216"/>
      <c r="S362" s="216"/>
      <c r="T362" s="217"/>
      <c r="AT362" s="218" t="s">
        <v>214</v>
      </c>
      <c r="AU362" s="218" t="s">
        <v>81</v>
      </c>
      <c r="AV362" s="14" t="s">
        <v>184</v>
      </c>
      <c r="AW362" s="14" t="s">
        <v>34</v>
      </c>
      <c r="AX362" s="14" t="s">
        <v>79</v>
      </c>
      <c r="AY362" s="218" t="s">
        <v>177</v>
      </c>
    </row>
    <row r="363" spans="1:65" s="2" customFormat="1" ht="24.2" customHeight="1">
      <c r="A363" s="34"/>
      <c r="B363" s="35"/>
      <c r="C363" s="178" t="s">
        <v>568</v>
      </c>
      <c r="D363" s="178" t="s">
        <v>179</v>
      </c>
      <c r="E363" s="179" t="s">
        <v>569</v>
      </c>
      <c r="F363" s="180" t="s">
        <v>570</v>
      </c>
      <c r="G363" s="181" t="s">
        <v>440</v>
      </c>
      <c r="H363" s="182">
        <v>112</v>
      </c>
      <c r="I363" s="183"/>
      <c r="J363" s="184">
        <f>ROUND(I363*H363,2)</f>
        <v>0</v>
      </c>
      <c r="K363" s="180" t="s">
        <v>183</v>
      </c>
      <c r="L363" s="39"/>
      <c r="M363" s="185" t="s">
        <v>19</v>
      </c>
      <c r="N363" s="186" t="s">
        <v>43</v>
      </c>
      <c r="O363" s="64"/>
      <c r="P363" s="187">
        <f>O363*H363</f>
        <v>0</v>
      </c>
      <c r="Q363" s="187">
        <v>6.4579999999999998E-4</v>
      </c>
      <c r="R363" s="187">
        <f>Q363*H363</f>
        <v>7.2329599999999994E-2</v>
      </c>
      <c r="S363" s="187">
        <v>1E-3</v>
      </c>
      <c r="T363" s="188">
        <f>S363*H363</f>
        <v>0.112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89" t="s">
        <v>184</v>
      </c>
      <c r="AT363" s="189" t="s">
        <v>179</v>
      </c>
      <c r="AU363" s="189" t="s">
        <v>81</v>
      </c>
      <c r="AY363" s="17" t="s">
        <v>177</v>
      </c>
      <c r="BE363" s="190">
        <f>IF(N363="základní",J363,0)</f>
        <v>0</v>
      </c>
      <c r="BF363" s="190">
        <f>IF(N363="snížená",J363,0)</f>
        <v>0</v>
      </c>
      <c r="BG363" s="190">
        <f>IF(N363="zákl. přenesená",J363,0)</f>
        <v>0</v>
      </c>
      <c r="BH363" s="190">
        <f>IF(N363="sníž. přenesená",J363,0)</f>
        <v>0</v>
      </c>
      <c r="BI363" s="190">
        <f>IF(N363="nulová",J363,0)</f>
        <v>0</v>
      </c>
      <c r="BJ363" s="17" t="s">
        <v>79</v>
      </c>
      <c r="BK363" s="190">
        <f>ROUND(I363*H363,2)</f>
        <v>0</v>
      </c>
      <c r="BL363" s="17" t="s">
        <v>184</v>
      </c>
      <c r="BM363" s="189" t="s">
        <v>571</v>
      </c>
    </row>
    <row r="364" spans="1:65" s="2" customFormat="1" ht="29.25">
      <c r="A364" s="34"/>
      <c r="B364" s="35"/>
      <c r="C364" s="36"/>
      <c r="D364" s="191" t="s">
        <v>186</v>
      </c>
      <c r="E364" s="36"/>
      <c r="F364" s="192" t="s">
        <v>572</v>
      </c>
      <c r="G364" s="36"/>
      <c r="H364" s="36"/>
      <c r="I364" s="193"/>
      <c r="J364" s="36"/>
      <c r="K364" s="36"/>
      <c r="L364" s="39"/>
      <c r="M364" s="194"/>
      <c r="N364" s="195"/>
      <c r="O364" s="64"/>
      <c r="P364" s="64"/>
      <c r="Q364" s="64"/>
      <c r="R364" s="64"/>
      <c r="S364" s="64"/>
      <c r="T364" s="65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7" t="s">
        <v>186</v>
      </c>
      <c r="AU364" s="17" t="s">
        <v>81</v>
      </c>
    </row>
    <row r="365" spans="1:65" s="2" customFormat="1" ht="78">
      <c r="A365" s="34"/>
      <c r="B365" s="35"/>
      <c r="C365" s="36"/>
      <c r="D365" s="191" t="s">
        <v>188</v>
      </c>
      <c r="E365" s="36"/>
      <c r="F365" s="196" t="s">
        <v>573</v>
      </c>
      <c r="G365" s="36"/>
      <c r="H365" s="36"/>
      <c r="I365" s="193"/>
      <c r="J365" s="36"/>
      <c r="K365" s="36"/>
      <c r="L365" s="39"/>
      <c r="M365" s="194"/>
      <c r="N365" s="195"/>
      <c r="O365" s="64"/>
      <c r="P365" s="64"/>
      <c r="Q365" s="64"/>
      <c r="R365" s="64"/>
      <c r="S365" s="64"/>
      <c r="T365" s="65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188</v>
      </c>
      <c r="AU365" s="17" t="s">
        <v>81</v>
      </c>
    </row>
    <row r="366" spans="1:65" s="2" customFormat="1" ht="39">
      <c r="A366" s="34"/>
      <c r="B366" s="35"/>
      <c r="C366" s="36"/>
      <c r="D366" s="191" t="s">
        <v>205</v>
      </c>
      <c r="E366" s="36"/>
      <c r="F366" s="196" t="s">
        <v>574</v>
      </c>
      <c r="G366" s="36"/>
      <c r="H366" s="36"/>
      <c r="I366" s="193"/>
      <c r="J366" s="36"/>
      <c r="K366" s="36"/>
      <c r="L366" s="39"/>
      <c r="M366" s="194"/>
      <c r="N366" s="195"/>
      <c r="O366" s="64"/>
      <c r="P366" s="64"/>
      <c r="Q366" s="64"/>
      <c r="R366" s="64"/>
      <c r="S366" s="64"/>
      <c r="T366" s="65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7" t="s">
        <v>205</v>
      </c>
      <c r="AU366" s="17" t="s">
        <v>81</v>
      </c>
    </row>
    <row r="367" spans="1:65" s="13" customFormat="1" ht="11.25">
      <c r="B367" s="197"/>
      <c r="C367" s="198"/>
      <c r="D367" s="191" t="s">
        <v>214</v>
      </c>
      <c r="E367" s="199" t="s">
        <v>19</v>
      </c>
      <c r="F367" s="200" t="s">
        <v>575</v>
      </c>
      <c r="G367" s="198"/>
      <c r="H367" s="201">
        <v>112</v>
      </c>
      <c r="I367" s="202"/>
      <c r="J367" s="198"/>
      <c r="K367" s="198"/>
      <c r="L367" s="203"/>
      <c r="M367" s="204"/>
      <c r="N367" s="205"/>
      <c r="O367" s="205"/>
      <c r="P367" s="205"/>
      <c r="Q367" s="205"/>
      <c r="R367" s="205"/>
      <c r="S367" s="205"/>
      <c r="T367" s="206"/>
      <c r="AT367" s="207" t="s">
        <v>214</v>
      </c>
      <c r="AU367" s="207" t="s">
        <v>81</v>
      </c>
      <c r="AV367" s="13" t="s">
        <v>81</v>
      </c>
      <c r="AW367" s="13" t="s">
        <v>34</v>
      </c>
      <c r="AX367" s="13" t="s">
        <v>72</v>
      </c>
      <c r="AY367" s="207" t="s">
        <v>177</v>
      </c>
    </row>
    <row r="368" spans="1:65" s="14" customFormat="1" ht="11.25">
      <c r="B368" s="208"/>
      <c r="C368" s="209"/>
      <c r="D368" s="191" t="s">
        <v>214</v>
      </c>
      <c r="E368" s="210" t="s">
        <v>19</v>
      </c>
      <c r="F368" s="211" t="s">
        <v>217</v>
      </c>
      <c r="G368" s="209"/>
      <c r="H368" s="212">
        <v>112</v>
      </c>
      <c r="I368" s="213"/>
      <c r="J368" s="209"/>
      <c r="K368" s="209"/>
      <c r="L368" s="214"/>
      <c r="M368" s="215"/>
      <c r="N368" s="216"/>
      <c r="O368" s="216"/>
      <c r="P368" s="216"/>
      <c r="Q368" s="216"/>
      <c r="R368" s="216"/>
      <c r="S368" s="216"/>
      <c r="T368" s="217"/>
      <c r="AT368" s="218" t="s">
        <v>214</v>
      </c>
      <c r="AU368" s="218" t="s">
        <v>81</v>
      </c>
      <c r="AV368" s="14" t="s">
        <v>184</v>
      </c>
      <c r="AW368" s="14" t="s">
        <v>34</v>
      </c>
      <c r="AX368" s="14" t="s">
        <v>79</v>
      </c>
      <c r="AY368" s="218" t="s">
        <v>177</v>
      </c>
    </row>
    <row r="369" spans="1:65" s="12" customFormat="1" ht="20.85" customHeight="1">
      <c r="B369" s="162"/>
      <c r="C369" s="163"/>
      <c r="D369" s="164" t="s">
        <v>71</v>
      </c>
      <c r="E369" s="176" t="s">
        <v>576</v>
      </c>
      <c r="F369" s="176" t="s">
        <v>577</v>
      </c>
      <c r="G369" s="163"/>
      <c r="H369" s="163"/>
      <c r="I369" s="166"/>
      <c r="J369" s="177">
        <f>BK369</f>
        <v>0</v>
      </c>
      <c r="K369" s="163"/>
      <c r="L369" s="168"/>
      <c r="M369" s="169"/>
      <c r="N369" s="170"/>
      <c r="O369" s="170"/>
      <c r="P369" s="171">
        <f>SUM(P370:P388)</f>
        <v>0</v>
      </c>
      <c r="Q369" s="170"/>
      <c r="R369" s="171">
        <f>SUM(R370:R388)</f>
        <v>0</v>
      </c>
      <c r="S369" s="170"/>
      <c r="T369" s="172">
        <f>SUM(T370:T388)</f>
        <v>0</v>
      </c>
      <c r="AR369" s="173" t="s">
        <v>79</v>
      </c>
      <c r="AT369" s="174" t="s">
        <v>71</v>
      </c>
      <c r="AU369" s="174" t="s">
        <v>81</v>
      </c>
      <c r="AY369" s="173" t="s">
        <v>177</v>
      </c>
      <c r="BK369" s="175">
        <f>SUM(BK370:BK388)</f>
        <v>0</v>
      </c>
    </row>
    <row r="370" spans="1:65" s="2" customFormat="1" ht="24.2" customHeight="1">
      <c r="A370" s="34"/>
      <c r="B370" s="35"/>
      <c r="C370" s="178" t="s">
        <v>578</v>
      </c>
      <c r="D370" s="178" t="s">
        <v>179</v>
      </c>
      <c r="E370" s="179" t="s">
        <v>579</v>
      </c>
      <c r="F370" s="180" t="s">
        <v>580</v>
      </c>
      <c r="G370" s="181" t="s">
        <v>257</v>
      </c>
      <c r="H370" s="182">
        <v>96.331000000000003</v>
      </c>
      <c r="I370" s="183"/>
      <c r="J370" s="184">
        <f>ROUND(I370*H370,2)</f>
        <v>0</v>
      </c>
      <c r="K370" s="180" t="s">
        <v>183</v>
      </c>
      <c r="L370" s="39"/>
      <c r="M370" s="185" t="s">
        <v>19</v>
      </c>
      <c r="N370" s="186" t="s">
        <v>43</v>
      </c>
      <c r="O370" s="64"/>
      <c r="P370" s="187">
        <f>O370*H370</f>
        <v>0</v>
      </c>
      <c r="Q370" s="187">
        <v>0</v>
      </c>
      <c r="R370" s="187">
        <f>Q370*H370</f>
        <v>0</v>
      </c>
      <c r="S370" s="187">
        <v>0</v>
      </c>
      <c r="T370" s="188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89" t="s">
        <v>184</v>
      </c>
      <c r="AT370" s="189" t="s">
        <v>179</v>
      </c>
      <c r="AU370" s="189" t="s">
        <v>194</v>
      </c>
      <c r="AY370" s="17" t="s">
        <v>177</v>
      </c>
      <c r="BE370" s="190">
        <f>IF(N370="základní",J370,0)</f>
        <v>0</v>
      </c>
      <c r="BF370" s="190">
        <f>IF(N370="snížená",J370,0)</f>
        <v>0</v>
      </c>
      <c r="BG370" s="190">
        <f>IF(N370="zákl. přenesená",J370,0)</f>
        <v>0</v>
      </c>
      <c r="BH370" s="190">
        <f>IF(N370="sníž. přenesená",J370,0)</f>
        <v>0</v>
      </c>
      <c r="BI370" s="190">
        <f>IF(N370="nulová",J370,0)</f>
        <v>0</v>
      </c>
      <c r="BJ370" s="17" t="s">
        <v>79</v>
      </c>
      <c r="BK370" s="190">
        <f>ROUND(I370*H370,2)</f>
        <v>0</v>
      </c>
      <c r="BL370" s="17" t="s">
        <v>184</v>
      </c>
      <c r="BM370" s="189" t="s">
        <v>581</v>
      </c>
    </row>
    <row r="371" spans="1:65" s="2" customFormat="1" ht="19.5">
      <c r="A371" s="34"/>
      <c r="B371" s="35"/>
      <c r="C371" s="36"/>
      <c r="D371" s="191" t="s">
        <v>186</v>
      </c>
      <c r="E371" s="36"/>
      <c r="F371" s="192" t="s">
        <v>582</v>
      </c>
      <c r="G371" s="36"/>
      <c r="H371" s="36"/>
      <c r="I371" s="193"/>
      <c r="J371" s="36"/>
      <c r="K371" s="36"/>
      <c r="L371" s="39"/>
      <c r="M371" s="194"/>
      <c r="N371" s="195"/>
      <c r="O371" s="64"/>
      <c r="P371" s="64"/>
      <c r="Q371" s="64"/>
      <c r="R371" s="64"/>
      <c r="S371" s="64"/>
      <c r="T371" s="65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7" t="s">
        <v>186</v>
      </c>
      <c r="AU371" s="17" t="s">
        <v>194</v>
      </c>
    </row>
    <row r="372" spans="1:65" s="2" customFormat="1" ht="78">
      <c r="A372" s="34"/>
      <c r="B372" s="35"/>
      <c r="C372" s="36"/>
      <c r="D372" s="191" t="s">
        <v>188</v>
      </c>
      <c r="E372" s="36"/>
      <c r="F372" s="196" t="s">
        <v>583</v>
      </c>
      <c r="G372" s="36"/>
      <c r="H372" s="36"/>
      <c r="I372" s="193"/>
      <c r="J372" s="36"/>
      <c r="K372" s="36"/>
      <c r="L372" s="39"/>
      <c r="M372" s="194"/>
      <c r="N372" s="195"/>
      <c r="O372" s="64"/>
      <c r="P372" s="64"/>
      <c r="Q372" s="64"/>
      <c r="R372" s="64"/>
      <c r="S372" s="64"/>
      <c r="T372" s="65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7" t="s">
        <v>188</v>
      </c>
      <c r="AU372" s="17" t="s">
        <v>194</v>
      </c>
    </row>
    <row r="373" spans="1:65" s="2" customFormat="1" ht="14.45" customHeight="1">
      <c r="A373" s="34"/>
      <c r="B373" s="35"/>
      <c r="C373" s="178" t="s">
        <v>584</v>
      </c>
      <c r="D373" s="178" t="s">
        <v>179</v>
      </c>
      <c r="E373" s="179" t="s">
        <v>585</v>
      </c>
      <c r="F373" s="180" t="s">
        <v>586</v>
      </c>
      <c r="G373" s="181" t="s">
        <v>257</v>
      </c>
      <c r="H373" s="182">
        <v>1926.62</v>
      </c>
      <c r="I373" s="183"/>
      <c r="J373" s="184">
        <f>ROUND(I373*H373,2)</f>
        <v>0</v>
      </c>
      <c r="K373" s="180" t="s">
        <v>183</v>
      </c>
      <c r="L373" s="39"/>
      <c r="M373" s="185" t="s">
        <v>19</v>
      </c>
      <c r="N373" s="186" t="s">
        <v>43</v>
      </c>
      <c r="O373" s="64"/>
      <c r="P373" s="187">
        <f>O373*H373</f>
        <v>0</v>
      </c>
      <c r="Q373" s="187">
        <v>0</v>
      </c>
      <c r="R373" s="187">
        <f>Q373*H373</f>
        <v>0</v>
      </c>
      <c r="S373" s="187">
        <v>0</v>
      </c>
      <c r="T373" s="188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89" t="s">
        <v>184</v>
      </c>
      <c r="AT373" s="189" t="s">
        <v>179</v>
      </c>
      <c r="AU373" s="189" t="s">
        <v>194</v>
      </c>
      <c r="AY373" s="17" t="s">
        <v>177</v>
      </c>
      <c r="BE373" s="190">
        <f>IF(N373="základní",J373,0)</f>
        <v>0</v>
      </c>
      <c r="BF373" s="190">
        <f>IF(N373="snížená",J373,0)</f>
        <v>0</v>
      </c>
      <c r="BG373" s="190">
        <f>IF(N373="zákl. přenesená",J373,0)</f>
        <v>0</v>
      </c>
      <c r="BH373" s="190">
        <f>IF(N373="sníž. přenesená",J373,0)</f>
        <v>0</v>
      </c>
      <c r="BI373" s="190">
        <f>IF(N373="nulová",J373,0)</f>
        <v>0</v>
      </c>
      <c r="BJ373" s="17" t="s">
        <v>79</v>
      </c>
      <c r="BK373" s="190">
        <f>ROUND(I373*H373,2)</f>
        <v>0</v>
      </c>
      <c r="BL373" s="17" t="s">
        <v>184</v>
      </c>
      <c r="BM373" s="189" t="s">
        <v>587</v>
      </c>
    </row>
    <row r="374" spans="1:65" s="2" customFormat="1" ht="29.25">
      <c r="A374" s="34"/>
      <c r="B374" s="35"/>
      <c r="C374" s="36"/>
      <c r="D374" s="191" t="s">
        <v>186</v>
      </c>
      <c r="E374" s="36"/>
      <c r="F374" s="192" t="s">
        <v>588</v>
      </c>
      <c r="G374" s="36"/>
      <c r="H374" s="36"/>
      <c r="I374" s="193"/>
      <c r="J374" s="36"/>
      <c r="K374" s="36"/>
      <c r="L374" s="39"/>
      <c r="M374" s="194"/>
      <c r="N374" s="195"/>
      <c r="O374" s="64"/>
      <c r="P374" s="64"/>
      <c r="Q374" s="64"/>
      <c r="R374" s="64"/>
      <c r="S374" s="64"/>
      <c r="T374" s="65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7" t="s">
        <v>186</v>
      </c>
      <c r="AU374" s="17" t="s">
        <v>194</v>
      </c>
    </row>
    <row r="375" spans="1:65" s="2" customFormat="1" ht="78">
      <c r="A375" s="34"/>
      <c r="B375" s="35"/>
      <c r="C375" s="36"/>
      <c r="D375" s="191" t="s">
        <v>188</v>
      </c>
      <c r="E375" s="36"/>
      <c r="F375" s="196" t="s">
        <v>583</v>
      </c>
      <c r="G375" s="36"/>
      <c r="H375" s="36"/>
      <c r="I375" s="193"/>
      <c r="J375" s="36"/>
      <c r="K375" s="36"/>
      <c r="L375" s="39"/>
      <c r="M375" s="194"/>
      <c r="N375" s="195"/>
      <c r="O375" s="64"/>
      <c r="P375" s="64"/>
      <c r="Q375" s="64"/>
      <c r="R375" s="64"/>
      <c r="S375" s="64"/>
      <c r="T375" s="65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7" t="s">
        <v>188</v>
      </c>
      <c r="AU375" s="17" t="s">
        <v>194</v>
      </c>
    </row>
    <row r="376" spans="1:65" s="13" customFormat="1" ht="11.25">
      <c r="B376" s="197"/>
      <c r="C376" s="198"/>
      <c r="D376" s="191" t="s">
        <v>214</v>
      </c>
      <c r="E376" s="199" t="s">
        <v>19</v>
      </c>
      <c r="F376" s="200" t="s">
        <v>589</v>
      </c>
      <c r="G376" s="198"/>
      <c r="H376" s="201">
        <v>1926.62</v>
      </c>
      <c r="I376" s="202"/>
      <c r="J376" s="198"/>
      <c r="K376" s="198"/>
      <c r="L376" s="203"/>
      <c r="M376" s="204"/>
      <c r="N376" s="205"/>
      <c r="O376" s="205"/>
      <c r="P376" s="205"/>
      <c r="Q376" s="205"/>
      <c r="R376" s="205"/>
      <c r="S376" s="205"/>
      <c r="T376" s="206"/>
      <c r="AT376" s="207" t="s">
        <v>214</v>
      </c>
      <c r="AU376" s="207" t="s">
        <v>194</v>
      </c>
      <c r="AV376" s="13" t="s">
        <v>81</v>
      </c>
      <c r="AW376" s="13" t="s">
        <v>34</v>
      </c>
      <c r="AX376" s="13" t="s">
        <v>72</v>
      </c>
      <c r="AY376" s="207" t="s">
        <v>177</v>
      </c>
    </row>
    <row r="377" spans="1:65" s="14" customFormat="1" ht="11.25">
      <c r="B377" s="208"/>
      <c r="C377" s="209"/>
      <c r="D377" s="191" t="s">
        <v>214</v>
      </c>
      <c r="E377" s="210" t="s">
        <v>19</v>
      </c>
      <c r="F377" s="211" t="s">
        <v>217</v>
      </c>
      <c r="G377" s="209"/>
      <c r="H377" s="212">
        <v>1926.62</v>
      </c>
      <c r="I377" s="213"/>
      <c r="J377" s="209"/>
      <c r="K377" s="209"/>
      <c r="L377" s="214"/>
      <c r="M377" s="215"/>
      <c r="N377" s="216"/>
      <c r="O377" s="216"/>
      <c r="P377" s="216"/>
      <c r="Q377" s="216"/>
      <c r="R377" s="216"/>
      <c r="S377" s="216"/>
      <c r="T377" s="217"/>
      <c r="AT377" s="218" t="s">
        <v>214</v>
      </c>
      <c r="AU377" s="218" t="s">
        <v>194</v>
      </c>
      <c r="AV377" s="14" t="s">
        <v>184</v>
      </c>
      <c r="AW377" s="14" t="s">
        <v>34</v>
      </c>
      <c r="AX377" s="14" t="s">
        <v>79</v>
      </c>
      <c r="AY377" s="218" t="s">
        <v>177</v>
      </c>
    </row>
    <row r="378" spans="1:65" s="2" customFormat="1" ht="24.2" customHeight="1">
      <c r="A378" s="34"/>
      <c r="B378" s="35"/>
      <c r="C378" s="178" t="s">
        <v>590</v>
      </c>
      <c r="D378" s="178" t="s">
        <v>179</v>
      </c>
      <c r="E378" s="179" t="s">
        <v>591</v>
      </c>
      <c r="F378" s="180" t="s">
        <v>592</v>
      </c>
      <c r="G378" s="181" t="s">
        <v>257</v>
      </c>
      <c r="H378" s="182">
        <v>96.331000000000003</v>
      </c>
      <c r="I378" s="183"/>
      <c r="J378" s="184">
        <f>ROUND(I378*H378,2)</f>
        <v>0</v>
      </c>
      <c r="K378" s="180" t="s">
        <v>183</v>
      </c>
      <c r="L378" s="39"/>
      <c r="M378" s="185" t="s">
        <v>19</v>
      </c>
      <c r="N378" s="186" t="s">
        <v>43</v>
      </c>
      <c r="O378" s="64"/>
      <c r="P378" s="187">
        <f>O378*H378</f>
        <v>0</v>
      </c>
      <c r="Q378" s="187">
        <v>0</v>
      </c>
      <c r="R378" s="187">
        <f>Q378*H378</f>
        <v>0</v>
      </c>
      <c r="S378" s="187">
        <v>0</v>
      </c>
      <c r="T378" s="188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89" t="s">
        <v>184</v>
      </c>
      <c r="AT378" s="189" t="s">
        <v>179</v>
      </c>
      <c r="AU378" s="189" t="s">
        <v>194</v>
      </c>
      <c r="AY378" s="17" t="s">
        <v>177</v>
      </c>
      <c r="BE378" s="190">
        <f>IF(N378="základní",J378,0)</f>
        <v>0</v>
      </c>
      <c r="BF378" s="190">
        <f>IF(N378="snížená",J378,0)</f>
        <v>0</v>
      </c>
      <c r="BG378" s="190">
        <f>IF(N378="zákl. přenesená",J378,0)</f>
        <v>0</v>
      </c>
      <c r="BH378" s="190">
        <f>IF(N378="sníž. přenesená",J378,0)</f>
        <v>0</v>
      </c>
      <c r="BI378" s="190">
        <f>IF(N378="nulová",J378,0)</f>
        <v>0</v>
      </c>
      <c r="BJ378" s="17" t="s">
        <v>79</v>
      </c>
      <c r="BK378" s="190">
        <f>ROUND(I378*H378,2)</f>
        <v>0</v>
      </c>
      <c r="BL378" s="17" t="s">
        <v>184</v>
      </c>
      <c r="BM378" s="189" t="s">
        <v>593</v>
      </c>
    </row>
    <row r="379" spans="1:65" s="2" customFormat="1" ht="19.5">
      <c r="A379" s="34"/>
      <c r="B379" s="35"/>
      <c r="C379" s="36"/>
      <c r="D379" s="191" t="s">
        <v>186</v>
      </c>
      <c r="E379" s="36"/>
      <c r="F379" s="192" t="s">
        <v>594</v>
      </c>
      <c r="G379" s="36"/>
      <c r="H379" s="36"/>
      <c r="I379" s="193"/>
      <c r="J379" s="36"/>
      <c r="K379" s="36"/>
      <c r="L379" s="39"/>
      <c r="M379" s="194"/>
      <c r="N379" s="195"/>
      <c r="O379" s="64"/>
      <c r="P379" s="64"/>
      <c r="Q379" s="64"/>
      <c r="R379" s="64"/>
      <c r="S379" s="64"/>
      <c r="T379" s="65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T379" s="17" t="s">
        <v>186</v>
      </c>
      <c r="AU379" s="17" t="s">
        <v>194</v>
      </c>
    </row>
    <row r="380" spans="1:65" s="2" customFormat="1" ht="24.2" customHeight="1">
      <c r="A380" s="34"/>
      <c r="B380" s="35"/>
      <c r="C380" s="178" t="s">
        <v>595</v>
      </c>
      <c r="D380" s="178" t="s">
        <v>179</v>
      </c>
      <c r="E380" s="179" t="s">
        <v>596</v>
      </c>
      <c r="F380" s="180" t="s">
        <v>597</v>
      </c>
      <c r="G380" s="181" t="s">
        <v>257</v>
      </c>
      <c r="H380" s="182">
        <v>96.331000000000003</v>
      </c>
      <c r="I380" s="183"/>
      <c r="J380" s="184">
        <f>ROUND(I380*H380,2)</f>
        <v>0</v>
      </c>
      <c r="K380" s="180" t="s">
        <v>183</v>
      </c>
      <c r="L380" s="39"/>
      <c r="M380" s="185" t="s">
        <v>19</v>
      </c>
      <c r="N380" s="186" t="s">
        <v>43</v>
      </c>
      <c r="O380" s="64"/>
      <c r="P380" s="187">
        <f>O380*H380</f>
        <v>0</v>
      </c>
      <c r="Q380" s="187">
        <v>0</v>
      </c>
      <c r="R380" s="187">
        <f>Q380*H380</f>
        <v>0</v>
      </c>
      <c r="S380" s="187">
        <v>0</v>
      </c>
      <c r="T380" s="188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89" t="s">
        <v>184</v>
      </c>
      <c r="AT380" s="189" t="s">
        <v>179</v>
      </c>
      <c r="AU380" s="189" t="s">
        <v>194</v>
      </c>
      <c r="AY380" s="17" t="s">
        <v>177</v>
      </c>
      <c r="BE380" s="190">
        <f>IF(N380="základní",J380,0)</f>
        <v>0</v>
      </c>
      <c r="BF380" s="190">
        <f>IF(N380="snížená",J380,0)</f>
        <v>0</v>
      </c>
      <c r="BG380" s="190">
        <f>IF(N380="zákl. přenesená",J380,0)</f>
        <v>0</v>
      </c>
      <c r="BH380" s="190">
        <f>IF(N380="sníž. přenesená",J380,0)</f>
        <v>0</v>
      </c>
      <c r="BI380" s="190">
        <f>IF(N380="nulová",J380,0)</f>
        <v>0</v>
      </c>
      <c r="BJ380" s="17" t="s">
        <v>79</v>
      </c>
      <c r="BK380" s="190">
        <f>ROUND(I380*H380,2)</f>
        <v>0</v>
      </c>
      <c r="BL380" s="17" t="s">
        <v>184</v>
      </c>
      <c r="BM380" s="189" t="s">
        <v>598</v>
      </c>
    </row>
    <row r="381" spans="1:65" s="2" customFormat="1" ht="29.25">
      <c r="A381" s="34"/>
      <c r="B381" s="35"/>
      <c r="C381" s="36"/>
      <c r="D381" s="191" t="s">
        <v>186</v>
      </c>
      <c r="E381" s="36"/>
      <c r="F381" s="192" t="s">
        <v>599</v>
      </c>
      <c r="G381" s="36"/>
      <c r="H381" s="36"/>
      <c r="I381" s="193"/>
      <c r="J381" s="36"/>
      <c r="K381" s="36"/>
      <c r="L381" s="39"/>
      <c r="M381" s="194"/>
      <c r="N381" s="195"/>
      <c r="O381" s="64"/>
      <c r="P381" s="64"/>
      <c r="Q381" s="64"/>
      <c r="R381" s="64"/>
      <c r="S381" s="64"/>
      <c r="T381" s="65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7" t="s">
        <v>186</v>
      </c>
      <c r="AU381" s="17" t="s">
        <v>194</v>
      </c>
    </row>
    <row r="382" spans="1:65" s="2" customFormat="1" ht="107.25">
      <c r="A382" s="34"/>
      <c r="B382" s="35"/>
      <c r="C382" s="36"/>
      <c r="D382" s="191" t="s">
        <v>188</v>
      </c>
      <c r="E382" s="36"/>
      <c r="F382" s="196" t="s">
        <v>600</v>
      </c>
      <c r="G382" s="36"/>
      <c r="H382" s="36"/>
      <c r="I382" s="193"/>
      <c r="J382" s="36"/>
      <c r="K382" s="36"/>
      <c r="L382" s="39"/>
      <c r="M382" s="194"/>
      <c r="N382" s="195"/>
      <c r="O382" s="64"/>
      <c r="P382" s="64"/>
      <c r="Q382" s="64"/>
      <c r="R382" s="64"/>
      <c r="S382" s="64"/>
      <c r="T382" s="65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7" t="s">
        <v>188</v>
      </c>
      <c r="AU382" s="17" t="s">
        <v>194</v>
      </c>
    </row>
    <row r="383" spans="1:65" s="2" customFormat="1" ht="24.2" customHeight="1">
      <c r="A383" s="34"/>
      <c r="B383" s="35"/>
      <c r="C383" s="178" t="s">
        <v>601</v>
      </c>
      <c r="D383" s="178" t="s">
        <v>179</v>
      </c>
      <c r="E383" s="179" t="s">
        <v>602</v>
      </c>
      <c r="F383" s="180" t="s">
        <v>603</v>
      </c>
      <c r="G383" s="181" t="s">
        <v>257</v>
      </c>
      <c r="H383" s="182">
        <v>267.69900000000001</v>
      </c>
      <c r="I383" s="183"/>
      <c r="J383" s="184">
        <f>ROUND(I383*H383,2)</f>
        <v>0</v>
      </c>
      <c r="K383" s="180" t="s">
        <v>183</v>
      </c>
      <c r="L383" s="39"/>
      <c r="M383" s="185" t="s">
        <v>19</v>
      </c>
      <c r="N383" s="186" t="s">
        <v>43</v>
      </c>
      <c r="O383" s="64"/>
      <c r="P383" s="187">
        <f>O383*H383</f>
        <v>0</v>
      </c>
      <c r="Q383" s="187">
        <v>0</v>
      </c>
      <c r="R383" s="187">
        <f>Q383*H383</f>
        <v>0</v>
      </c>
      <c r="S383" s="187">
        <v>0</v>
      </c>
      <c r="T383" s="188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89" t="s">
        <v>184</v>
      </c>
      <c r="AT383" s="189" t="s">
        <v>179</v>
      </c>
      <c r="AU383" s="189" t="s">
        <v>194</v>
      </c>
      <c r="AY383" s="17" t="s">
        <v>177</v>
      </c>
      <c r="BE383" s="190">
        <f>IF(N383="základní",J383,0)</f>
        <v>0</v>
      </c>
      <c r="BF383" s="190">
        <f>IF(N383="snížená",J383,0)</f>
        <v>0</v>
      </c>
      <c r="BG383" s="190">
        <f>IF(N383="zákl. přenesená",J383,0)</f>
        <v>0</v>
      </c>
      <c r="BH383" s="190">
        <f>IF(N383="sníž. přenesená",J383,0)</f>
        <v>0</v>
      </c>
      <c r="BI383" s="190">
        <f>IF(N383="nulová",J383,0)</f>
        <v>0</v>
      </c>
      <c r="BJ383" s="17" t="s">
        <v>79</v>
      </c>
      <c r="BK383" s="190">
        <f>ROUND(I383*H383,2)</f>
        <v>0</v>
      </c>
      <c r="BL383" s="17" t="s">
        <v>184</v>
      </c>
      <c r="BM383" s="189" t="s">
        <v>604</v>
      </c>
    </row>
    <row r="384" spans="1:65" s="2" customFormat="1" ht="29.25">
      <c r="A384" s="34"/>
      <c r="B384" s="35"/>
      <c r="C384" s="36"/>
      <c r="D384" s="191" t="s">
        <v>186</v>
      </c>
      <c r="E384" s="36"/>
      <c r="F384" s="192" t="s">
        <v>605</v>
      </c>
      <c r="G384" s="36"/>
      <c r="H384" s="36"/>
      <c r="I384" s="193"/>
      <c r="J384" s="36"/>
      <c r="K384" s="36"/>
      <c r="L384" s="39"/>
      <c r="M384" s="194"/>
      <c r="N384" s="195"/>
      <c r="O384" s="64"/>
      <c r="P384" s="64"/>
      <c r="Q384" s="64"/>
      <c r="R384" s="64"/>
      <c r="S384" s="64"/>
      <c r="T384" s="65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7" t="s">
        <v>186</v>
      </c>
      <c r="AU384" s="17" t="s">
        <v>194</v>
      </c>
    </row>
    <row r="385" spans="1:65" s="2" customFormat="1" ht="97.5">
      <c r="A385" s="34"/>
      <c r="B385" s="35"/>
      <c r="C385" s="36"/>
      <c r="D385" s="191" t="s">
        <v>188</v>
      </c>
      <c r="E385" s="36"/>
      <c r="F385" s="196" t="s">
        <v>606</v>
      </c>
      <c r="G385" s="36"/>
      <c r="H385" s="36"/>
      <c r="I385" s="193"/>
      <c r="J385" s="36"/>
      <c r="K385" s="36"/>
      <c r="L385" s="39"/>
      <c r="M385" s="194"/>
      <c r="N385" s="195"/>
      <c r="O385" s="64"/>
      <c r="P385" s="64"/>
      <c r="Q385" s="64"/>
      <c r="R385" s="64"/>
      <c r="S385" s="64"/>
      <c r="T385" s="65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7" t="s">
        <v>188</v>
      </c>
      <c r="AU385" s="17" t="s">
        <v>194</v>
      </c>
    </row>
    <row r="386" spans="1:65" s="2" customFormat="1" ht="24.2" customHeight="1">
      <c r="A386" s="34"/>
      <c r="B386" s="35"/>
      <c r="C386" s="178" t="s">
        <v>607</v>
      </c>
      <c r="D386" s="178" t="s">
        <v>179</v>
      </c>
      <c r="E386" s="179" t="s">
        <v>608</v>
      </c>
      <c r="F386" s="180" t="s">
        <v>609</v>
      </c>
      <c r="G386" s="181" t="s">
        <v>257</v>
      </c>
      <c r="H386" s="182">
        <v>267.69900000000001</v>
      </c>
      <c r="I386" s="183"/>
      <c r="J386" s="184">
        <f>ROUND(I386*H386,2)</f>
        <v>0</v>
      </c>
      <c r="K386" s="180" t="s">
        <v>183</v>
      </c>
      <c r="L386" s="39"/>
      <c r="M386" s="185" t="s">
        <v>19</v>
      </c>
      <c r="N386" s="186" t="s">
        <v>43</v>
      </c>
      <c r="O386" s="64"/>
      <c r="P386" s="187">
        <f>O386*H386</f>
        <v>0</v>
      </c>
      <c r="Q386" s="187">
        <v>0</v>
      </c>
      <c r="R386" s="187">
        <f>Q386*H386</f>
        <v>0</v>
      </c>
      <c r="S386" s="187">
        <v>0</v>
      </c>
      <c r="T386" s="188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89" t="s">
        <v>184</v>
      </c>
      <c r="AT386" s="189" t="s">
        <v>179</v>
      </c>
      <c r="AU386" s="189" t="s">
        <v>194</v>
      </c>
      <c r="AY386" s="17" t="s">
        <v>177</v>
      </c>
      <c r="BE386" s="190">
        <f>IF(N386="základní",J386,0)</f>
        <v>0</v>
      </c>
      <c r="BF386" s="190">
        <f>IF(N386="snížená",J386,0)</f>
        <v>0</v>
      </c>
      <c r="BG386" s="190">
        <f>IF(N386="zákl. přenesená",J386,0)</f>
        <v>0</v>
      </c>
      <c r="BH386" s="190">
        <f>IF(N386="sníž. přenesená",J386,0)</f>
        <v>0</v>
      </c>
      <c r="BI386" s="190">
        <f>IF(N386="nulová",J386,0)</f>
        <v>0</v>
      </c>
      <c r="BJ386" s="17" t="s">
        <v>79</v>
      </c>
      <c r="BK386" s="190">
        <f>ROUND(I386*H386,2)</f>
        <v>0</v>
      </c>
      <c r="BL386" s="17" t="s">
        <v>184</v>
      </c>
      <c r="BM386" s="189" t="s">
        <v>610</v>
      </c>
    </row>
    <row r="387" spans="1:65" s="2" customFormat="1" ht="29.25">
      <c r="A387" s="34"/>
      <c r="B387" s="35"/>
      <c r="C387" s="36"/>
      <c r="D387" s="191" t="s">
        <v>186</v>
      </c>
      <c r="E387" s="36"/>
      <c r="F387" s="192" t="s">
        <v>611</v>
      </c>
      <c r="G387" s="36"/>
      <c r="H387" s="36"/>
      <c r="I387" s="193"/>
      <c r="J387" s="36"/>
      <c r="K387" s="36"/>
      <c r="L387" s="39"/>
      <c r="M387" s="194"/>
      <c r="N387" s="195"/>
      <c r="O387" s="64"/>
      <c r="P387" s="64"/>
      <c r="Q387" s="64"/>
      <c r="R387" s="64"/>
      <c r="S387" s="64"/>
      <c r="T387" s="65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7" t="s">
        <v>186</v>
      </c>
      <c r="AU387" s="17" t="s">
        <v>194</v>
      </c>
    </row>
    <row r="388" spans="1:65" s="2" customFormat="1" ht="97.5">
      <c r="A388" s="34"/>
      <c r="B388" s="35"/>
      <c r="C388" s="36"/>
      <c r="D388" s="191" t="s">
        <v>188</v>
      </c>
      <c r="E388" s="36"/>
      <c r="F388" s="196" t="s">
        <v>606</v>
      </c>
      <c r="G388" s="36"/>
      <c r="H388" s="36"/>
      <c r="I388" s="193"/>
      <c r="J388" s="36"/>
      <c r="K388" s="36"/>
      <c r="L388" s="39"/>
      <c r="M388" s="229"/>
      <c r="N388" s="230"/>
      <c r="O388" s="231"/>
      <c r="P388" s="231"/>
      <c r="Q388" s="231"/>
      <c r="R388" s="231"/>
      <c r="S388" s="231"/>
      <c r="T388" s="232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7" t="s">
        <v>188</v>
      </c>
      <c r="AU388" s="17" t="s">
        <v>194</v>
      </c>
    </row>
    <row r="389" spans="1:65" s="2" customFormat="1" ht="6.95" customHeight="1">
      <c r="A389" s="34"/>
      <c r="B389" s="47"/>
      <c r="C389" s="48"/>
      <c r="D389" s="48"/>
      <c r="E389" s="48"/>
      <c r="F389" s="48"/>
      <c r="G389" s="48"/>
      <c r="H389" s="48"/>
      <c r="I389" s="48"/>
      <c r="J389" s="48"/>
      <c r="K389" s="48"/>
      <c r="L389" s="39"/>
      <c r="M389" s="34"/>
      <c r="O389" s="34"/>
      <c r="P389" s="34"/>
      <c r="Q389" s="34"/>
      <c r="R389" s="34"/>
      <c r="S389" s="34"/>
      <c r="T389" s="34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</row>
  </sheetData>
  <sheetProtection algorithmName="SHA-512" hashValue="cHwZjB4rac9CnEVXTM925OWHXCzPiEA1Ck7qh8T/K9F/7doLfcn0hF2MdY09phG9/NUjqIINRdvYvLFq58zjDg==" saltValue="V1htkujRiDbvUVabCnPhd8RxDopn3Byg8wjiBYXB7Polk2ygF9f80ASChVbSWnc1LzRz073h3GK9iTLQGpVBLg==" spinCount="100000" sheet="1" objects="1" scenarios="1" formatColumns="0" formatRows="0" autoFilter="0"/>
  <autoFilter ref="C92:K388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4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89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144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2" t="str">
        <f>'Rekapitulace zakázky'!K6</f>
        <v>Oprava mostních objektů trati Rynoltice - Křižany</v>
      </c>
      <c r="F7" s="363"/>
      <c r="G7" s="363"/>
      <c r="H7" s="363"/>
      <c r="L7" s="20"/>
    </row>
    <row r="8" spans="1:46" s="1" customFormat="1" ht="12" customHeight="1">
      <c r="B8" s="20"/>
      <c r="D8" s="112" t="s">
        <v>145</v>
      </c>
      <c r="L8" s="20"/>
    </row>
    <row r="9" spans="1:46" s="2" customFormat="1" ht="16.5" customHeight="1">
      <c r="A9" s="34"/>
      <c r="B9" s="39"/>
      <c r="C9" s="34"/>
      <c r="D9" s="34"/>
      <c r="E9" s="362" t="s">
        <v>146</v>
      </c>
      <c r="F9" s="364"/>
      <c r="G9" s="364"/>
      <c r="H9" s="36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147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5" t="s">
        <v>612</v>
      </c>
      <c r="F11" s="364"/>
      <c r="G11" s="364"/>
      <c r="H11" s="36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149</v>
      </c>
      <c r="G14" s="34"/>
      <c r="H14" s="34"/>
      <c r="I14" s="112" t="s">
        <v>23</v>
      </c>
      <c r="J14" s="114" t="str">
        <f>'Rekapitulace zakázky'!AN8</f>
        <v>4. 8. 2020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30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31</v>
      </c>
      <c r="E19" s="34"/>
      <c r="F19" s="34"/>
      <c r="G19" s="34"/>
      <c r="H19" s="34"/>
      <c r="I19" s="112" t="s">
        <v>26</v>
      </c>
      <c r="J19" s="30" t="str">
        <f>'Rekapitulace zakázky'!AN13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6" t="str">
        <f>'Rekapitulace zakázky'!E14</f>
        <v>Vyplň údaj</v>
      </c>
      <c r="F20" s="367"/>
      <c r="G20" s="367"/>
      <c r="H20" s="367"/>
      <c r="I20" s="112" t="s">
        <v>29</v>
      </c>
      <c r="J20" s="30" t="str">
        <f>'Rekapitulace zakázky'!AN14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33</v>
      </c>
      <c r="E22" s="34"/>
      <c r="F22" s="34"/>
      <c r="G22" s="34"/>
      <c r="H22" s="34"/>
      <c r="I22" s="112" t="s">
        <v>26</v>
      </c>
      <c r="J22" s="103" t="str">
        <f>IF('Rekapitulace zakázky'!AN16="","",'Rekapitulace zakázky'!AN16)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zakázky'!E17="","",'Rekapitulace zakázky'!E17)</f>
        <v xml:space="preserve"> </v>
      </c>
      <c r="F23" s="34"/>
      <c r="G23" s="34"/>
      <c r="H23" s="34"/>
      <c r="I23" s="112" t="s">
        <v>29</v>
      </c>
      <c r="J23" s="103" t="str">
        <f>IF('Rekapitulace zakázky'!AN17="","",'Rekapitulace zakázky'!AN17)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35</v>
      </c>
      <c r="E25" s="34"/>
      <c r="F25" s="34"/>
      <c r="G25" s="34"/>
      <c r="H25" s="34"/>
      <c r="I25" s="112" t="s">
        <v>26</v>
      </c>
      <c r="J25" s="103" t="str">
        <f>IF('Rekapitulace zakázky'!AN19="","",'Rekapitulace zakázky'!AN19)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zakázky'!E20="","",'Rekapitulace zakázky'!E20)</f>
        <v xml:space="preserve"> </v>
      </c>
      <c r="F26" s="34"/>
      <c r="G26" s="34"/>
      <c r="H26" s="34"/>
      <c r="I26" s="112" t="s">
        <v>29</v>
      </c>
      <c r="J26" s="103" t="str">
        <f>IF('Rekapitulace zakázky'!AN20="","",'Rekapitulace zakázky'!AN20)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36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8" t="s">
        <v>19</v>
      </c>
      <c r="F29" s="368"/>
      <c r="G29" s="368"/>
      <c r="H29" s="36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38</v>
      </c>
      <c r="E32" s="34"/>
      <c r="F32" s="34"/>
      <c r="G32" s="34"/>
      <c r="H32" s="34"/>
      <c r="I32" s="34"/>
      <c r="J32" s="120">
        <f>ROUND(J88,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40</v>
      </c>
      <c r="G34" s="34"/>
      <c r="H34" s="34"/>
      <c r="I34" s="121" t="s">
        <v>39</v>
      </c>
      <c r="J34" s="121" t="s">
        <v>41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42</v>
      </c>
      <c r="E35" s="112" t="s">
        <v>43</v>
      </c>
      <c r="F35" s="123">
        <f>ROUND((SUM(BE88:BE113)),  2)</f>
        <v>0</v>
      </c>
      <c r="G35" s="34"/>
      <c r="H35" s="34"/>
      <c r="I35" s="124">
        <v>0.21</v>
      </c>
      <c r="J35" s="123">
        <f>ROUND(((SUM(BE88:BE113))*I35),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44</v>
      </c>
      <c r="F36" s="123">
        <f>ROUND((SUM(BF88:BF113)),  2)</f>
        <v>0</v>
      </c>
      <c r="G36" s="34"/>
      <c r="H36" s="34"/>
      <c r="I36" s="124">
        <v>0.15</v>
      </c>
      <c r="J36" s="123">
        <f>ROUND(((SUM(BF88:BF113))*I36),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ROUND((SUM(BG88:BG113)),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46</v>
      </c>
      <c r="F38" s="123">
        <f>ROUND((SUM(BH88:BH113)),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47</v>
      </c>
      <c r="F39" s="123">
        <f>ROUND((SUM(BI88:BI113)),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150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9" t="str">
        <f>E7</f>
        <v>Oprava mostních objektů trati Rynoltice - Křižany</v>
      </c>
      <c r="F50" s="370"/>
      <c r="G50" s="370"/>
      <c r="H50" s="37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9" t="s">
        <v>146</v>
      </c>
      <c r="F52" s="371"/>
      <c r="G52" s="371"/>
      <c r="H52" s="37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147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3" t="str">
        <f>E11</f>
        <v>2020/08/01.2/LIB - SO 01 - VRN1</v>
      </c>
      <c r="F54" s="371"/>
      <c r="G54" s="371"/>
      <c r="H54" s="37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Jitrava</v>
      </c>
      <c r="G56" s="36"/>
      <c r="H56" s="36"/>
      <c r="I56" s="29" t="s">
        <v>23</v>
      </c>
      <c r="J56" s="59" t="str">
        <f>IF(J14="","",J14)</f>
        <v>4. 8. 2020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6"/>
      <c r="E58" s="36"/>
      <c r="F58" s="27" t="str">
        <f>E17</f>
        <v>Správa železnic, OŘ Hradec Králové</v>
      </c>
      <c r="G58" s="36"/>
      <c r="H58" s="36"/>
      <c r="I58" s="29" t="s">
        <v>33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29" t="s">
        <v>35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151</v>
      </c>
      <c r="D61" s="137"/>
      <c r="E61" s="137"/>
      <c r="F61" s="137"/>
      <c r="G61" s="137"/>
      <c r="H61" s="137"/>
      <c r="I61" s="137"/>
      <c r="J61" s="138" t="s">
        <v>152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70</v>
      </c>
      <c r="D63" s="36"/>
      <c r="E63" s="36"/>
      <c r="F63" s="36"/>
      <c r="G63" s="36"/>
      <c r="H63" s="36"/>
      <c r="I63" s="36"/>
      <c r="J63" s="77">
        <f>J88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153</v>
      </c>
    </row>
    <row r="64" spans="1:47" s="9" customFormat="1" ht="24.95" customHeight="1">
      <c r="B64" s="140"/>
      <c r="C64" s="141"/>
      <c r="D64" s="142" t="s">
        <v>613</v>
      </c>
      <c r="E64" s="143"/>
      <c r="F64" s="143"/>
      <c r="G64" s="143"/>
      <c r="H64" s="143"/>
      <c r="I64" s="143"/>
      <c r="J64" s="144">
        <f>J89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614</v>
      </c>
      <c r="E65" s="148"/>
      <c r="F65" s="148"/>
      <c r="G65" s="148"/>
      <c r="H65" s="148"/>
      <c r="I65" s="148"/>
      <c r="J65" s="149">
        <f>J90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615</v>
      </c>
      <c r="E66" s="148"/>
      <c r="F66" s="148"/>
      <c r="G66" s="148"/>
      <c r="H66" s="148"/>
      <c r="I66" s="148"/>
      <c r="J66" s="149">
        <f>J104</f>
        <v>0</v>
      </c>
      <c r="K66" s="97"/>
      <c r="L66" s="150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162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9" t="str">
        <f>E7</f>
        <v>Oprava mostních objektů trati Rynoltice - Křižany</v>
      </c>
      <c r="F76" s="370"/>
      <c r="G76" s="370"/>
      <c r="H76" s="370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145</v>
      </c>
      <c r="D77" s="22"/>
      <c r="E77" s="22"/>
      <c r="F77" s="22"/>
      <c r="G77" s="22"/>
      <c r="H77" s="22"/>
      <c r="I77" s="22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69" t="s">
        <v>146</v>
      </c>
      <c r="F78" s="371"/>
      <c r="G78" s="371"/>
      <c r="H78" s="371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147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23" t="str">
        <f>E11</f>
        <v>2020/08/01.2/LIB - SO 01 - VRN1</v>
      </c>
      <c r="F80" s="371"/>
      <c r="G80" s="371"/>
      <c r="H80" s="371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F14</f>
        <v>Jitrava</v>
      </c>
      <c r="G82" s="36"/>
      <c r="H82" s="36"/>
      <c r="I82" s="29" t="s">
        <v>23</v>
      </c>
      <c r="J82" s="59" t="str">
        <f>IF(J14="","",J14)</f>
        <v>4. 8. 2020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25</v>
      </c>
      <c r="D84" s="36"/>
      <c r="E84" s="36"/>
      <c r="F84" s="27" t="str">
        <f>E17</f>
        <v>Správa železnic, OŘ Hradec Králové</v>
      </c>
      <c r="G84" s="36"/>
      <c r="H84" s="36"/>
      <c r="I84" s="29" t="s">
        <v>33</v>
      </c>
      <c r="J84" s="32" t="str">
        <f>E23</f>
        <v xml:space="preserve"> 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31</v>
      </c>
      <c r="D85" s="36"/>
      <c r="E85" s="36"/>
      <c r="F85" s="27" t="str">
        <f>IF(E20="","",E20)</f>
        <v>Vyplň údaj</v>
      </c>
      <c r="G85" s="36"/>
      <c r="H85" s="36"/>
      <c r="I85" s="29" t="s">
        <v>35</v>
      </c>
      <c r="J85" s="32" t="str">
        <f>E26</f>
        <v xml:space="preserve"> 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1"/>
      <c r="B87" s="152"/>
      <c r="C87" s="153" t="s">
        <v>163</v>
      </c>
      <c r="D87" s="154" t="s">
        <v>57</v>
      </c>
      <c r="E87" s="154" t="s">
        <v>53</v>
      </c>
      <c r="F87" s="154" t="s">
        <v>54</v>
      </c>
      <c r="G87" s="154" t="s">
        <v>164</v>
      </c>
      <c r="H87" s="154" t="s">
        <v>165</v>
      </c>
      <c r="I87" s="154" t="s">
        <v>166</v>
      </c>
      <c r="J87" s="154" t="s">
        <v>152</v>
      </c>
      <c r="K87" s="155" t="s">
        <v>167</v>
      </c>
      <c r="L87" s="156"/>
      <c r="M87" s="68" t="s">
        <v>19</v>
      </c>
      <c r="N87" s="69" t="s">
        <v>42</v>
      </c>
      <c r="O87" s="69" t="s">
        <v>168</v>
      </c>
      <c r="P87" s="69" t="s">
        <v>169</v>
      </c>
      <c r="Q87" s="69" t="s">
        <v>170</v>
      </c>
      <c r="R87" s="69" t="s">
        <v>171</v>
      </c>
      <c r="S87" s="69" t="s">
        <v>172</v>
      </c>
      <c r="T87" s="70" t="s">
        <v>173</v>
      </c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</row>
    <row r="88" spans="1:65" s="2" customFormat="1" ht="22.9" customHeight="1">
      <c r="A88" s="34"/>
      <c r="B88" s="35"/>
      <c r="C88" s="75" t="s">
        <v>174</v>
      </c>
      <c r="D88" s="36"/>
      <c r="E88" s="36"/>
      <c r="F88" s="36"/>
      <c r="G88" s="36"/>
      <c r="H88" s="36"/>
      <c r="I88" s="36"/>
      <c r="J88" s="157">
        <f>BK88</f>
        <v>0</v>
      </c>
      <c r="K88" s="36"/>
      <c r="L88" s="39"/>
      <c r="M88" s="71"/>
      <c r="N88" s="158"/>
      <c r="O88" s="72"/>
      <c r="P88" s="159">
        <f>P89</f>
        <v>0</v>
      </c>
      <c r="Q88" s="72"/>
      <c r="R88" s="159">
        <f>R89</f>
        <v>0</v>
      </c>
      <c r="S88" s="72"/>
      <c r="T88" s="160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71</v>
      </c>
      <c r="AU88" s="17" t="s">
        <v>153</v>
      </c>
      <c r="BK88" s="161">
        <f>BK89</f>
        <v>0</v>
      </c>
    </row>
    <row r="89" spans="1:65" s="12" customFormat="1" ht="25.9" customHeight="1">
      <c r="B89" s="162"/>
      <c r="C89" s="163"/>
      <c r="D89" s="164" t="s">
        <v>71</v>
      </c>
      <c r="E89" s="165" t="s">
        <v>616</v>
      </c>
      <c r="F89" s="165" t="s">
        <v>617</v>
      </c>
      <c r="G89" s="163"/>
      <c r="H89" s="163"/>
      <c r="I89" s="166"/>
      <c r="J89" s="167">
        <f>BK89</f>
        <v>0</v>
      </c>
      <c r="K89" s="163"/>
      <c r="L89" s="168"/>
      <c r="M89" s="169"/>
      <c r="N89" s="170"/>
      <c r="O89" s="170"/>
      <c r="P89" s="171">
        <f>P90+P104</f>
        <v>0</v>
      </c>
      <c r="Q89" s="170"/>
      <c r="R89" s="171">
        <f>R90+R104</f>
        <v>0</v>
      </c>
      <c r="S89" s="170"/>
      <c r="T89" s="172">
        <f>T90+T104</f>
        <v>0</v>
      </c>
      <c r="AR89" s="173" t="s">
        <v>207</v>
      </c>
      <c r="AT89" s="174" t="s">
        <v>71</v>
      </c>
      <c r="AU89" s="174" t="s">
        <v>72</v>
      </c>
      <c r="AY89" s="173" t="s">
        <v>177</v>
      </c>
      <c r="BK89" s="175">
        <f>BK90+BK104</f>
        <v>0</v>
      </c>
    </row>
    <row r="90" spans="1:65" s="12" customFormat="1" ht="22.9" customHeight="1">
      <c r="B90" s="162"/>
      <c r="C90" s="163"/>
      <c r="D90" s="164" t="s">
        <v>71</v>
      </c>
      <c r="E90" s="176" t="s">
        <v>618</v>
      </c>
      <c r="F90" s="176" t="s">
        <v>619</v>
      </c>
      <c r="G90" s="163"/>
      <c r="H90" s="163"/>
      <c r="I90" s="166"/>
      <c r="J90" s="177">
        <f>BK90</f>
        <v>0</v>
      </c>
      <c r="K90" s="163"/>
      <c r="L90" s="168"/>
      <c r="M90" s="169"/>
      <c r="N90" s="170"/>
      <c r="O90" s="170"/>
      <c r="P90" s="171">
        <f>SUM(P91:P103)</f>
        <v>0</v>
      </c>
      <c r="Q90" s="170"/>
      <c r="R90" s="171">
        <f>SUM(R91:R103)</f>
        <v>0</v>
      </c>
      <c r="S90" s="170"/>
      <c r="T90" s="172">
        <f>SUM(T91:T103)</f>
        <v>0</v>
      </c>
      <c r="AR90" s="173" t="s">
        <v>207</v>
      </c>
      <c r="AT90" s="174" t="s">
        <v>71</v>
      </c>
      <c r="AU90" s="174" t="s">
        <v>79</v>
      </c>
      <c r="AY90" s="173" t="s">
        <v>177</v>
      </c>
      <c r="BK90" s="175">
        <f>SUM(BK91:BK103)</f>
        <v>0</v>
      </c>
    </row>
    <row r="91" spans="1:65" s="2" customFormat="1" ht="14.45" customHeight="1">
      <c r="A91" s="34"/>
      <c r="B91" s="35"/>
      <c r="C91" s="178" t="s">
        <v>79</v>
      </c>
      <c r="D91" s="178" t="s">
        <v>179</v>
      </c>
      <c r="E91" s="179" t="s">
        <v>620</v>
      </c>
      <c r="F91" s="180" t="s">
        <v>621</v>
      </c>
      <c r="G91" s="181" t="s">
        <v>622</v>
      </c>
      <c r="H91" s="182">
        <v>1</v>
      </c>
      <c r="I91" s="183"/>
      <c r="J91" s="184">
        <f>ROUND(I91*H91,2)</f>
        <v>0</v>
      </c>
      <c r="K91" s="180" t="s">
        <v>183</v>
      </c>
      <c r="L91" s="39"/>
      <c r="M91" s="185" t="s">
        <v>19</v>
      </c>
      <c r="N91" s="186" t="s">
        <v>43</v>
      </c>
      <c r="O91" s="64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623</v>
      </c>
      <c r="AT91" s="189" t="s">
        <v>179</v>
      </c>
      <c r="AU91" s="189" t="s">
        <v>81</v>
      </c>
      <c r="AY91" s="17" t="s">
        <v>177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7" t="s">
        <v>79</v>
      </c>
      <c r="BK91" s="190">
        <f>ROUND(I91*H91,2)</f>
        <v>0</v>
      </c>
      <c r="BL91" s="17" t="s">
        <v>623</v>
      </c>
      <c r="BM91" s="189" t="s">
        <v>624</v>
      </c>
    </row>
    <row r="92" spans="1:65" s="2" customFormat="1" ht="11.25">
      <c r="A92" s="34"/>
      <c r="B92" s="35"/>
      <c r="C92" s="36"/>
      <c r="D92" s="191" t="s">
        <v>186</v>
      </c>
      <c r="E92" s="36"/>
      <c r="F92" s="192" t="s">
        <v>621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186</v>
      </c>
      <c r="AU92" s="17" t="s">
        <v>81</v>
      </c>
    </row>
    <row r="93" spans="1:65" s="2" customFormat="1" ht="14.45" customHeight="1">
      <c r="A93" s="34"/>
      <c r="B93" s="35"/>
      <c r="C93" s="178" t="s">
        <v>81</v>
      </c>
      <c r="D93" s="178" t="s">
        <v>179</v>
      </c>
      <c r="E93" s="179" t="s">
        <v>625</v>
      </c>
      <c r="F93" s="180" t="s">
        <v>626</v>
      </c>
      <c r="G93" s="181" t="s">
        <v>622</v>
      </c>
      <c r="H93" s="182">
        <v>1</v>
      </c>
      <c r="I93" s="183"/>
      <c r="J93" s="184">
        <f>ROUND(I93*H93,2)</f>
        <v>0</v>
      </c>
      <c r="K93" s="180" t="s">
        <v>183</v>
      </c>
      <c r="L93" s="39"/>
      <c r="M93" s="185" t="s">
        <v>19</v>
      </c>
      <c r="N93" s="186" t="s">
        <v>43</v>
      </c>
      <c r="O93" s="64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9" t="s">
        <v>623</v>
      </c>
      <c r="AT93" s="189" t="s">
        <v>179</v>
      </c>
      <c r="AU93" s="189" t="s">
        <v>81</v>
      </c>
      <c r="AY93" s="17" t="s">
        <v>177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7" t="s">
        <v>79</v>
      </c>
      <c r="BK93" s="190">
        <f>ROUND(I93*H93,2)</f>
        <v>0</v>
      </c>
      <c r="BL93" s="17" t="s">
        <v>623</v>
      </c>
      <c r="BM93" s="189" t="s">
        <v>627</v>
      </c>
    </row>
    <row r="94" spans="1:65" s="2" customFormat="1" ht="11.25">
      <c r="A94" s="34"/>
      <c r="B94" s="35"/>
      <c r="C94" s="36"/>
      <c r="D94" s="191" t="s">
        <v>186</v>
      </c>
      <c r="E94" s="36"/>
      <c r="F94" s="192" t="s">
        <v>626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186</v>
      </c>
      <c r="AU94" s="17" t="s">
        <v>81</v>
      </c>
    </row>
    <row r="95" spans="1:65" s="2" customFormat="1" ht="19.5">
      <c r="A95" s="34"/>
      <c r="B95" s="35"/>
      <c r="C95" s="36"/>
      <c r="D95" s="191" t="s">
        <v>205</v>
      </c>
      <c r="E95" s="36"/>
      <c r="F95" s="196" t="s">
        <v>628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205</v>
      </c>
      <c r="AU95" s="17" t="s">
        <v>81</v>
      </c>
    </row>
    <row r="96" spans="1:65" s="2" customFormat="1" ht="14.45" customHeight="1">
      <c r="A96" s="34"/>
      <c r="B96" s="35"/>
      <c r="C96" s="178" t="s">
        <v>194</v>
      </c>
      <c r="D96" s="178" t="s">
        <v>179</v>
      </c>
      <c r="E96" s="179" t="s">
        <v>629</v>
      </c>
      <c r="F96" s="180" t="s">
        <v>630</v>
      </c>
      <c r="G96" s="181" t="s">
        <v>622</v>
      </c>
      <c r="H96" s="182">
        <v>1</v>
      </c>
      <c r="I96" s="183"/>
      <c r="J96" s="184">
        <f>ROUND(I96*H96,2)</f>
        <v>0</v>
      </c>
      <c r="K96" s="180" t="s">
        <v>183</v>
      </c>
      <c r="L96" s="39"/>
      <c r="M96" s="185" t="s">
        <v>19</v>
      </c>
      <c r="N96" s="186" t="s">
        <v>43</v>
      </c>
      <c r="O96" s="64"/>
      <c r="P96" s="187">
        <f>O96*H96</f>
        <v>0</v>
      </c>
      <c r="Q96" s="187">
        <v>0</v>
      </c>
      <c r="R96" s="187">
        <f>Q96*H96</f>
        <v>0</v>
      </c>
      <c r="S96" s="187">
        <v>0</v>
      </c>
      <c r="T96" s="18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9" t="s">
        <v>623</v>
      </c>
      <c r="AT96" s="189" t="s">
        <v>179</v>
      </c>
      <c r="AU96" s="189" t="s">
        <v>81</v>
      </c>
      <c r="AY96" s="17" t="s">
        <v>177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17" t="s">
        <v>79</v>
      </c>
      <c r="BK96" s="190">
        <f>ROUND(I96*H96,2)</f>
        <v>0</v>
      </c>
      <c r="BL96" s="17" t="s">
        <v>623</v>
      </c>
      <c r="BM96" s="189" t="s">
        <v>631</v>
      </c>
    </row>
    <row r="97" spans="1:65" s="2" customFormat="1" ht="11.25">
      <c r="A97" s="34"/>
      <c r="B97" s="35"/>
      <c r="C97" s="36"/>
      <c r="D97" s="191" t="s">
        <v>186</v>
      </c>
      <c r="E97" s="36"/>
      <c r="F97" s="192" t="s">
        <v>630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186</v>
      </c>
      <c r="AU97" s="17" t="s">
        <v>81</v>
      </c>
    </row>
    <row r="98" spans="1:65" s="2" customFormat="1" ht="14.45" customHeight="1">
      <c r="A98" s="34"/>
      <c r="B98" s="35"/>
      <c r="C98" s="178" t="s">
        <v>184</v>
      </c>
      <c r="D98" s="178" t="s">
        <v>179</v>
      </c>
      <c r="E98" s="179" t="s">
        <v>632</v>
      </c>
      <c r="F98" s="180" t="s">
        <v>633</v>
      </c>
      <c r="G98" s="181" t="s">
        <v>622</v>
      </c>
      <c r="H98" s="182">
        <v>1</v>
      </c>
      <c r="I98" s="183"/>
      <c r="J98" s="184">
        <f>ROUND(I98*H98,2)</f>
        <v>0</v>
      </c>
      <c r="K98" s="180" t="s">
        <v>183</v>
      </c>
      <c r="L98" s="39"/>
      <c r="M98" s="185" t="s">
        <v>19</v>
      </c>
      <c r="N98" s="186" t="s">
        <v>43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623</v>
      </c>
      <c r="AT98" s="189" t="s">
        <v>179</v>
      </c>
      <c r="AU98" s="189" t="s">
        <v>81</v>
      </c>
      <c r="AY98" s="17" t="s">
        <v>177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79</v>
      </c>
      <c r="BK98" s="190">
        <f>ROUND(I98*H98,2)</f>
        <v>0</v>
      </c>
      <c r="BL98" s="17" t="s">
        <v>623</v>
      </c>
      <c r="BM98" s="189" t="s">
        <v>634</v>
      </c>
    </row>
    <row r="99" spans="1:65" s="2" customFormat="1" ht="11.25">
      <c r="A99" s="34"/>
      <c r="B99" s="35"/>
      <c r="C99" s="36"/>
      <c r="D99" s="191" t="s">
        <v>186</v>
      </c>
      <c r="E99" s="36"/>
      <c r="F99" s="192" t="s">
        <v>633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186</v>
      </c>
      <c r="AU99" s="17" t="s">
        <v>81</v>
      </c>
    </row>
    <row r="100" spans="1:65" s="2" customFormat="1" ht="14.45" customHeight="1">
      <c r="A100" s="34"/>
      <c r="B100" s="35"/>
      <c r="C100" s="178" t="s">
        <v>207</v>
      </c>
      <c r="D100" s="178" t="s">
        <v>179</v>
      </c>
      <c r="E100" s="179" t="s">
        <v>635</v>
      </c>
      <c r="F100" s="180" t="s">
        <v>636</v>
      </c>
      <c r="G100" s="181" t="s">
        <v>622</v>
      </c>
      <c r="H100" s="182">
        <v>1</v>
      </c>
      <c r="I100" s="183"/>
      <c r="J100" s="184">
        <f>ROUND(I100*H100,2)</f>
        <v>0</v>
      </c>
      <c r="K100" s="180" t="s">
        <v>183</v>
      </c>
      <c r="L100" s="39"/>
      <c r="M100" s="185" t="s">
        <v>19</v>
      </c>
      <c r="N100" s="186" t="s">
        <v>43</v>
      </c>
      <c r="O100" s="64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9" t="s">
        <v>623</v>
      </c>
      <c r="AT100" s="189" t="s">
        <v>179</v>
      </c>
      <c r="AU100" s="189" t="s">
        <v>81</v>
      </c>
      <c r="AY100" s="17" t="s">
        <v>177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17" t="s">
        <v>79</v>
      </c>
      <c r="BK100" s="190">
        <f>ROUND(I100*H100,2)</f>
        <v>0</v>
      </c>
      <c r="BL100" s="17" t="s">
        <v>623</v>
      </c>
      <c r="BM100" s="189" t="s">
        <v>637</v>
      </c>
    </row>
    <row r="101" spans="1:65" s="2" customFormat="1" ht="11.25">
      <c r="A101" s="34"/>
      <c r="B101" s="35"/>
      <c r="C101" s="36"/>
      <c r="D101" s="191" t="s">
        <v>186</v>
      </c>
      <c r="E101" s="36"/>
      <c r="F101" s="192" t="s">
        <v>636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186</v>
      </c>
      <c r="AU101" s="17" t="s">
        <v>81</v>
      </c>
    </row>
    <row r="102" spans="1:65" s="2" customFormat="1" ht="14.45" customHeight="1">
      <c r="A102" s="34"/>
      <c r="B102" s="35"/>
      <c r="C102" s="178" t="s">
        <v>218</v>
      </c>
      <c r="D102" s="178" t="s">
        <v>179</v>
      </c>
      <c r="E102" s="179" t="s">
        <v>638</v>
      </c>
      <c r="F102" s="180" t="s">
        <v>639</v>
      </c>
      <c r="G102" s="181" t="s">
        <v>622</v>
      </c>
      <c r="H102" s="182">
        <v>1</v>
      </c>
      <c r="I102" s="183"/>
      <c r="J102" s="184">
        <f>ROUND(I102*H102,2)</f>
        <v>0</v>
      </c>
      <c r="K102" s="180" t="s">
        <v>183</v>
      </c>
      <c r="L102" s="39"/>
      <c r="M102" s="185" t="s">
        <v>19</v>
      </c>
      <c r="N102" s="186" t="s">
        <v>43</v>
      </c>
      <c r="O102" s="64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623</v>
      </c>
      <c r="AT102" s="189" t="s">
        <v>179</v>
      </c>
      <c r="AU102" s="189" t="s">
        <v>81</v>
      </c>
      <c r="AY102" s="17" t="s">
        <v>177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7" t="s">
        <v>79</v>
      </c>
      <c r="BK102" s="190">
        <f>ROUND(I102*H102,2)</f>
        <v>0</v>
      </c>
      <c r="BL102" s="17" t="s">
        <v>623</v>
      </c>
      <c r="BM102" s="189" t="s">
        <v>640</v>
      </c>
    </row>
    <row r="103" spans="1:65" s="2" customFormat="1" ht="11.25">
      <c r="A103" s="34"/>
      <c r="B103" s="35"/>
      <c r="C103" s="36"/>
      <c r="D103" s="191" t="s">
        <v>186</v>
      </c>
      <c r="E103" s="36"/>
      <c r="F103" s="192" t="s">
        <v>639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186</v>
      </c>
      <c r="AU103" s="17" t="s">
        <v>81</v>
      </c>
    </row>
    <row r="104" spans="1:65" s="12" customFormat="1" ht="22.9" customHeight="1">
      <c r="B104" s="162"/>
      <c r="C104" s="163"/>
      <c r="D104" s="164" t="s">
        <v>71</v>
      </c>
      <c r="E104" s="176" t="s">
        <v>641</v>
      </c>
      <c r="F104" s="176" t="s">
        <v>642</v>
      </c>
      <c r="G104" s="163"/>
      <c r="H104" s="163"/>
      <c r="I104" s="166"/>
      <c r="J104" s="177">
        <f>BK104</f>
        <v>0</v>
      </c>
      <c r="K104" s="163"/>
      <c r="L104" s="168"/>
      <c r="M104" s="169"/>
      <c r="N104" s="170"/>
      <c r="O104" s="170"/>
      <c r="P104" s="171">
        <f>SUM(P105:P113)</f>
        <v>0</v>
      </c>
      <c r="Q104" s="170"/>
      <c r="R104" s="171">
        <f>SUM(R105:R113)</f>
        <v>0</v>
      </c>
      <c r="S104" s="170"/>
      <c r="T104" s="172">
        <f>SUM(T105:T113)</f>
        <v>0</v>
      </c>
      <c r="AR104" s="173" t="s">
        <v>207</v>
      </c>
      <c r="AT104" s="174" t="s">
        <v>71</v>
      </c>
      <c r="AU104" s="174" t="s">
        <v>79</v>
      </c>
      <c r="AY104" s="173" t="s">
        <v>177</v>
      </c>
      <c r="BK104" s="175">
        <f>SUM(BK105:BK113)</f>
        <v>0</v>
      </c>
    </row>
    <row r="105" spans="1:65" s="2" customFormat="1" ht="14.45" customHeight="1">
      <c r="A105" s="34"/>
      <c r="B105" s="35"/>
      <c r="C105" s="178" t="s">
        <v>223</v>
      </c>
      <c r="D105" s="178" t="s">
        <v>179</v>
      </c>
      <c r="E105" s="179" t="s">
        <v>643</v>
      </c>
      <c r="F105" s="180" t="s">
        <v>644</v>
      </c>
      <c r="G105" s="181" t="s">
        <v>645</v>
      </c>
      <c r="H105" s="182">
        <v>8</v>
      </c>
      <c r="I105" s="183"/>
      <c r="J105" s="184">
        <f>ROUND(I105*H105,2)</f>
        <v>0</v>
      </c>
      <c r="K105" s="180" t="s">
        <v>183</v>
      </c>
      <c r="L105" s="39"/>
      <c r="M105" s="185" t="s">
        <v>19</v>
      </c>
      <c r="N105" s="186" t="s">
        <v>43</v>
      </c>
      <c r="O105" s="64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9" t="s">
        <v>623</v>
      </c>
      <c r="AT105" s="189" t="s">
        <v>179</v>
      </c>
      <c r="AU105" s="189" t="s">
        <v>81</v>
      </c>
      <c r="AY105" s="17" t="s">
        <v>177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7" t="s">
        <v>79</v>
      </c>
      <c r="BK105" s="190">
        <f>ROUND(I105*H105,2)</f>
        <v>0</v>
      </c>
      <c r="BL105" s="17" t="s">
        <v>623</v>
      </c>
      <c r="BM105" s="189" t="s">
        <v>646</v>
      </c>
    </row>
    <row r="106" spans="1:65" s="2" customFormat="1" ht="11.25">
      <c r="A106" s="34"/>
      <c r="B106" s="35"/>
      <c r="C106" s="36"/>
      <c r="D106" s="191" t="s">
        <v>186</v>
      </c>
      <c r="E106" s="36"/>
      <c r="F106" s="192" t="s">
        <v>644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186</v>
      </c>
      <c r="AU106" s="17" t="s">
        <v>81</v>
      </c>
    </row>
    <row r="107" spans="1:65" s="2" customFormat="1" ht="19.5">
      <c r="A107" s="34"/>
      <c r="B107" s="35"/>
      <c r="C107" s="36"/>
      <c r="D107" s="191" t="s">
        <v>205</v>
      </c>
      <c r="E107" s="36"/>
      <c r="F107" s="196" t="s">
        <v>647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205</v>
      </c>
      <c r="AU107" s="17" t="s">
        <v>81</v>
      </c>
    </row>
    <row r="108" spans="1:65" s="2" customFormat="1" ht="14.45" customHeight="1">
      <c r="A108" s="34"/>
      <c r="B108" s="35"/>
      <c r="C108" s="178" t="s">
        <v>229</v>
      </c>
      <c r="D108" s="178" t="s">
        <v>179</v>
      </c>
      <c r="E108" s="179" t="s">
        <v>648</v>
      </c>
      <c r="F108" s="180" t="s">
        <v>649</v>
      </c>
      <c r="G108" s="181" t="s">
        <v>622</v>
      </c>
      <c r="H108" s="182">
        <v>1</v>
      </c>
      <c r="I108" s="183"/>
      <c r="J108" s="184">
        <f>ROUND(I108*H108,2)</f>
        <v>0</v>
      </c>
      <c r="K108" s="180" t="s">
        <v>183</v>
      </c>
      <c r="L108" s="39"/>
      <c r="M108" s="185" t="s">
        <v>19</v>
      </c>
      <c r="N108" s="186" t="s">
        <v>43</v>
      </c>
      <c r="O108" s="64"/>
      <c r="P108" s="187">
        <f>O108*H108</f>
        <v>0</v>
      </c>
      <c r="Q108" s="187">
        <v>0</v>
      </c>
      <c r="R108" s="187">
        <f>Q108*H108</f>
        <v>0</v>
      </c>
      <c r="S108" s="187">
        <v>0</v>
      </c>
      <c r="T108" s="18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623</v>
      </c>
      <c r="AT108" s="189" t="s">
        <v>179</v>
      </c>
      <c r="AU108" s="189" t="s">
        <v>81</v>
      </c>
      <c r="AY108" s="17" t="s">
        <v>177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7" t="s">
        <v>79</v>
      </c>
      <c r="BK108" s="190">
        <f>ROUND(I108*H108,2)</f>
        <v>0</v>
      </c>
      <c r="BL108" s="17" t="s">
        <v>623</v>
      </c>
      <c r="BM108" s="189" t="s">
        <v>650</v>
      </c>
    </row>
    <row r="109" spans="1:65" s="2" customFormat="1" ht="11.25">
      <c r="A109" s="34"/>
      <c r="B109" s="35"/>
      <c r="C109" s="36"/>
      <c r="D109" s="191" t="s">
        <v>186</v>
      </c>
      <c r="E109" s="36"/>
      <c r="F109" s="192" t="s">
        <v>649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186</v>
      </c>
      <c r="AU109" s="17" t="s">
        <v>81</v>
      </c>
    </row>
    <row r="110" spans="1:65" s="2" customFormat="1" ht="14.45" customHeight="1">
      <c r="A110" s="34"/>
      <c r="B110" s="35"/>
      <c r="C110" s="178" t="s">
        <v>236</v>
      </c>
      <c r="D110" s="178" t="s">
        <v>179</v>
      </c>
      <c r="E110" s="179" t="s">
        <v>651</v>
      </c>
      <c r="F110" s="180" t="s">
        <v>652</v>
      </c>
      <c r="G110" s="181" t="s">
        <v>622</v>
      </c>
      <c r="H110" s="182">
        <v>1</v>
      </c>
      <c r="I110" s="183"/>
      <c r="J110" s="184">
        <f>ROUND(I110*H110,2)</f>
        <v>0</v>
      </c>
      <c r="K110" s="180" t="s">
        <v>183</v>
      </c>
      <c r="L110" s="39"/>
      <c r="M110" s="185" t="s">
        <v>19</v>
      </c>
      <c r="N110" s="186" t="s">
        <v>43</v>
      </c>
      <c r="O110" s="64"/>
      <c r="P110" s="187">
        <f>O110*H110</f>
        <v>0</v>
      </c>
      <c r="Q110" s="187">
        <v>0</v>
      </c>
      <c r="R110" s="187">
        <f>Q110*H110</f>
        <v>0</v>
      </c>
      <c r="S110" s="187">
        <v>0</v>
      </c>
      <c r="T110" s="18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623</v>
      </c>
      <c r="AT110" s="189" t="s">
        <v>179</v>
      </c>
      <c r="AU110" s="189" t="s">
        <v>81</v>
      </c>
      <c r="AY110" s="17" t="s">
        <v>177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7" t="s">
        <v>79</v>
      </c>
      <c r="BK110" s="190">
        <f>ROUND(I110*H110,2)</f>
        <v>0</v>
      </c>
      <c r="BL110" s="17" t="s">
        <v>623</v>
      </c>
      <c r="BM110" s="189" t="s">
        <v>653</v>
      </c>
    </row>
    <row r="111" spans="1:65" s="2" customFormat="1" ht="11.25">
      <c r="A111" s="34"/>
      <c r="B111" s="35"/>
      <c r="C111" s="36"/>
      <c r="D111" s="191" t="s">
        <v>186</v>
      </c>
      <c r="E111" s="36"/>
      <c r="F111" s="192" t="s">
        <v>652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186</v>
      </c>
      <c r="AU111" s="17" t="s">
        <v>81</v>
      </c>
    </row>
    <row r="112" spans="1:65" s="2" customFormat="1" ht="14.45" customHeight="1">
      <c r="A112" s="34"/>
      <c r="B112" s="35"/>
      <c r="C112" s="178" t="s">
        <v>244</v>
      </c>
      <c r="D112" s="178" t="s">
        <v>179</v>
      </c>
      <c r="E112" s="179" t="s">
        <v>654</v>
      </c>
      <c r="F112" s="180" t="s">
        <v>655</v>
      </c>
      <c r="G112" s="181" t="s">
        <v>622</v>
      </c>
      <c r="H112" s="182">
        <v>1</v>
      </c>
      <c r="I112" s="183"/>
      <c r="J112" s="184">
        <f>ROUND(I112*H112,2)</f>
        <v>0</v>
      </c>
      <c r="K112" s="180" t="s">
        <v>183</v>
      </c>
      <c r="L112" s="39"/>
      <c r="M112" s="185" t="s">
        <v>19</v>
      </c>
      <c r="N112" s="186" t="s">
        <v>43</v>
      </c>
      <c r="O112" s="64"/>
      <c r="P112" s="187">
        <f>O112*H112</f>
        <v>0</v>
      </c>
      <c r="Q112" s="187">
        <v>0</v>
      </c>
      <c r="R112" s="187">
        <f>Q112*H112</f>
        <v>0</v>
      </c>
      <c r="S112" s="187">
        <v>0</v>
      </c>
      <c r="T112" s="18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9" t="s">
        <v>623</v>
      </c>
      <c r="AT112" s="189" t="s">
        <v>179</v>
      </c>
      <c r="AU112" s="189" t="s">
        <v>81</v>
      </c>
      <c r="AY112" s="17" t="s">
        <v>177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7" t="s">
        <v>79</v>
      </c>
      <c r="BK112" s="190">
        <f>ROUND(I112*H112,2)</f>
        <v>0</v>
      </c>
      <c r="BL112" s="17" t="s">
        <v>623</v>
      </c>
      <c r="BM112" s="189" t="s">
        <v>656</v>
      </c>
    </row>
    <row r="113" spans="1:47" s="2" customFormat="1" ht="11.25">
      <c r="A113" s="34"/>
      <c r="B113" s="35"/>
      <c r="C113" s="36"/>
      <c r="D113" s="191" t="s">
        <v>186</v>
      </c>
      <c r="E113" s="36"/>
      <c r="F113" s="192" t="s">
        <v>655</v>
      </c>
      <c r="G113" s="36"/>
      <c r="H113" s="36"/>
      <c r="I113" s="193"/>
      <c r="J113" s="36"/>
      <c r="K113" s="36"/>
      <c r="L113" s="39"/>
      <c r="M113" s="229"/>
      <c r="N113" s="230"/>
      <c r="O113" s="231"/>
      <c r="P113" s="231"/>
      <c r="Q113" s="231"/>
      <c r="R113" s="231"/>
      <c r="S113" s="231"/>
      <c r="T113" s="232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186</v>
      </c>
      <c r="AU113" s="17" t="s">
        <v>81</v>
      </c>
    </row>
    <row r="114" spans="1:47" s="2" customFormat="1" ht="6.95" customHeight="1">
      <c r="A114" s="34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39"/>
      <c r="M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</sheetData>
  <sheetProtection algorithmName="SHA-512" hashValue="DCyD5u52osTKCkS6CPZADtYR2Y/zCPcAQLnsjFwUQtmyB7Y1Tt+Ov1EPeGBFah+aB6N8J3wFKfpn2gZRe424TA==" saltValue="SIhazDAe0KYcZwP+p3PZfR0+4hv1GcQnTqQUMguFSZCupVbnnnKhGKNHaMdPfaIEYsUcW6+fmKumfLXNhVYRqw==" spinCount="100000" sheet="1" objects="1" scenarios="1" formatColumns="0" formatRows="0" autoFilter="0"/>
  <autoFilter ref="C87:K113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9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95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144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2" t="str">
        <f>'Rekapitulace zakázky'!K6</f>
        <v>Oprava mostních objektů trati Rynoltice - Křižany</v>
      </c>
      <c r="F7" s="363"/>
      <c r="G7" s="363"/>
      <c r="H7" s="363"/>
      <c r="L7" s="20"/>
    </row>
    <row r="8" spans="1:46" s="1" customFormat="1" ht="12" customHeight="1">
      <c r="B8" s="20"/>
      <c r="D8" s="112" t="s">
        <v>145</v>
      </c>
      <c r="L8" s="20"/>
    </row>
    <row r="9" spans="1:46" s="2" customFormat="1" ht="16.5" customHeight="1">
      <c r="A9" s="34"/>
      <c r="B9" s="39"/>
      <c r="C9" s="34"/>
      <c r="D9" s="34"/>
      <c r="E9" s="362" t="s">
        <v>657</v>
      </c>
      <c r="F9" s="364"/>
      <c r="G9" s="364"/>
      <c r="H9" s="36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147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5" t="s">
        <v>658</v>
      </c>
      <c r="F11" s="364"/>
      <c r="G11" s="364"/>
      <c r="H11" s="36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149</v>
      </c>
      <c r="G14" s="34"/>
      <c r="H14" s="34"/>
      <c r="I14" s="112" t="s">
        <v>23</v>
      </c>
      <c r="J14" s="114" t="str">
        <f>'Rekapitulace zakázky'!AN8</f>
        <v>4. 8. 2020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30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31</v>
      </c>
      <c r="E19" s="34"/>
      <c r="F19" s="34"/>
      <c r="G19" s="34"/>
      <c r="H19" s="34"/>
      <c r="I19" s="112" t="s">
        <v>26</v>
      </c>
      <c r="J19" s="30" t="str">
        <f>'Rekapitulace zakázky'!AN13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6" t="str">
        <f>'Rekapitulace zakázky'!E14</f>
        <v>Vyplň údaj</v>
      </c>
      <c r="F20" s="367"/>
      <c r="G20" s="367"/>
      <c r="H20" s="367"/>
      <c r="I20" s="112" t="s">
        <v>29</v>
      </c>
      <c r="J20" s="30" t="str">
        <f>'Rekapitulace zakázky'!AN14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33</v>
      </c>
      <c r="E22" s="34"/>
      <c r="F22" s="34"/>
      <c r="G22" s="34"/>
      <c r="H22" s="34"/>
      <c r="I22" s="112" t="s">
        <v>26</v>
      </c>
      <c r="J22" s="103" t="str">
        <f>IF('Rekapitulace zakázky'!AN16="","",'Rekapitulace zakázky'!AN16)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zakázky'!E17="","",'Rekapitulace zakázky'!E17)</f>
        <v xml:space="preserve"> </v>
      </c>
      <c r="F23" s="34"/>
      <c r="G23" s="34"/>
      <c r="H23" s="34"/>
      <c r="I23" s="112" t="s">
        <v>29</v>
      </c>
      <c r="J23" s="103" t="str">
        <f>IF('Rekapitulace zakázky'!AN17="","",'Rekapitulace zakázky'!AN17)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35</v>
      </c>
      <c r="E25" s="34"/>
      <c r="F25" s="34"/>
      <c r="G25" s="34"/>
      <c r="H25" s="34"/>
      <c r="I25" s="112" t="s">
        <v>26</v>
      </c>
      <c r="J25" s="103" t="str">
        <f>IF('Rekapitulace zakázky'!AN19="","",'Rekapitulace zakázky'!AN19)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zakázky'!E20="","",'Rekapitulace zakázky'!E20)</f>
        <v xml:space="preserve"> </v>
      </c>
      <c r="F26" s="34"/>
      <c r="G26" s="34"/>
      <c r="H26" s="34"/>
      <c r="I26" s="112" t="s">
        <v>29</v>
      </c>
      <c r="J26" s="103" t="str">
        <f>IF('Rekapitulace zakázky'!AN20="","",'Rekapitulace zakázky'!AN20)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36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8" t="s">
        <v>19</v>
      </c>
      <c r="F29" s="368"/>
      <c r="G29" s="368"/>
      <c r="H29" s="36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38</v>
      </c>
      <c r="E32" s="34"/>
      <c r="F32" s="34"/>
      <c r="G32" s="34"/>
      <c r="H32" s="34"/>
      <c r="I32" s="34"/>
      <c r="J32" s="120">
        <f>ROUND(J90,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40</v>
      </c>
      <c r="G34" s="34"/>
      <c r="H34" s="34"/>
      <c r="I34" s="121" t="s">
        <v>39</v>
      </c>
      <c r="J34" s="121" t="s">
        <v>41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42</v>
      </c>
      <c r="E35" s="112" t="s">
        <v>43</v>
      </c>
      <c r="F35" s="123">
        <f>ROUND((SUM(BE90:BE208)),  2)</f>
        <v>0</v>
      </c>
      <c r="G35" s="34"/>
      <c r="H35" s="34"/>
      <c r="I35" s="124">
        <v>0.21</v>
      </c>
      <c r="J35" s="123">
        <f>ROUND(((SUM(BE90:BE208))*I35),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44</v>
      </c>
      <c r="F36" s="123">
        <f>ROUND((SUM(BF90:BF208)),  2)</f>
        <v>0</v>
      </c>
      <c r="G36" s="34"/>
      <c r="H36" s="34"/>
      <c r="I36" s="124">
        <v>0.15</v>
      </c>
      <c r="J36" s="123">
        <f>ROUND(((SUM(BF90:BF208))*I36),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ROUND((SUM(BG90:BG208)),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46</v>
      </c>
      <c r="F38" s="123">
        <f>ROUND((SUM(BH90:BH208)),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47</v>
      </c>
      <c r="F39" s="123">
        <f>ROUND((SUM(BI90:BI208)),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150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9" t="str">
        <f>E7</f>
        <v>Oprava mostních objektů trati Rynoltice - Křižany</v>
      </c>
      <c r="F50" s="370"/>
      <c r="G50" s="370"/>
      <c r="H50" s="37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9" t="s">
        <v>657</v>
      </c>
      <c r="F52" s="371"/>
      <c r="G52" s="371"/>
      <c r="H52" s="37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147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3" t="str">
        <f>E11</f>
        <v>2020/08/02.1/LIB - SO 02 -  M 121,855 stavební část</v>
      </c>
      <c r="F54" s="371"/>
      <c r="G54" s="371"/>
      <c r="H54" s="37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Jitrava</v>
      </c>
      <c r="G56" s="36"/>
      <c r="H56" s="36"/>
      <c r="I56" s="29" t="s">
        <v>23</v>
      </c>
      <c r="J56" s="59" t="str">
        <f>IF(J14="","",J14)</f>
        <v>4. 8. 2020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6"/>
      <c r="E58" s="36"/>
      <c r="F58" s="27" t="str">
        <f>E17</f>
        <v>Správa železnic, OŘ Hradec Králové</v>
      </c>
      <c r="G58" s="36"/>
      <c r="H58" s="36"/>
      <c r="I58" s="29" t="s">
        <v>33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29" t="s">
        <v>35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151</v>
      </c>
      <c r="D61" s="137"/>
      <c r="E61" s="137"/>
      <c r="F61" s="137"/>
      <c r="G61" s="137"/>
      <c r="H61" s="137"/>
      <c r="I61" s="137"/>
      <c r="J61" s="138" t="s">
        <v>152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70</v>
      </c>
      <c r="D63" s="36"/>
      <c r="E63" s="36"/>
      <c r="F63" s="36"/>
      <c r="G63" s="36"/>
      <c r="H63" s="36"/>
      <c r="I63" s="36"/>
      <c r="J63" s="77">
        <f>J90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153</v>
      </c>
    </row>
    <row r="64" spans="1:47" s="9" customFormat="1" ht="24.95" customHeight="1">
      <c r="B64" s="140"/>
      <c r="C64" s="141"/>
      <c r="D64" s="142" t="s">
        <v>154</v>
      </c>
      <c r="E64" s="143"/>
      <c r="F64" s="143"/>
      <c r="G64" s="143"/>
      <c r="H64" s="143"/>
      <c r="I64" s="143"/>
      <c r="J64" s="144">
        <f>J91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155</v>
      </c>
      <c r="E65" s="148"/>
      <c r="F65" s="148"/>
      <c r="G65" s="148"/>
      <c r="H65" s="148"/>
      <c r="I65" s="148"/>
      <c r="J65" s="149">
        <f>J92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156</v>
      </c>
      <c r="E66" s="148"/>
      <c r="F66" s="148"/>
      <c r="G66" s="148"/>
      <c r="H66" s="148"/>
      <c r="I66" s="148"/>
      <c r="J66" s="149">
        <f>J104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160</v>
      </c>
      <c r="E67" s="148"/>
      <c r="F67" s="148"/>
      <c r="G67" s="148"/>
      <c r="H67" s="148"/>
      <c r="I67" s="148"/>
      <c r="J67" s="149">
        <f>J123</f>
        <v>0</v>
      </c>
      <c r="K67" s="97"/>
      <c r="L67" s="150"/>
    </row>
    <row r="68" spans="1:31" s="10" customFormat="1" ht="14.85" customHeight="1">
      <c r="B68" s="146"/>
      <c r="C68" s="97"/>
      <c r="D68" s="147" t="s">
        <v>161</v>
      </c>
      <c r="E68" s="148"/>
      <c r="F68" s="148"/>
      <c r="G68" s="148"/>
      <c r="H68" s="148"/>
      <c r="I68" s="148"/>
      <c r="J68" s="149">
        <f>J187</f>
        <v>0</v>
      </c>
      <c r="K68" s="97"/>
      <c r="L68" s="150"/>
    </row>
    <row r="69" spans="1:31" s="2" customFormat="1" ht="21.7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13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113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4" spans="1:31" s="2" customFormat="1" ht="6.95" customHeight="1">
      <c r="A74" s="34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24.95" customHeight="1">
      <c r="A75" s="34"/>
      <c r="B75" s="35"/>
      <c r="C75" s="23" t="s">
        <v>162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16</v>
      </c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69" t="str">
        <f>E7</f>
        <v>Oprava mostních objektů trati Rynoltice - Křižany</v>
      </c>
      <c r="F78" s="370"/>
      <c r="G78" s="370"/>
      <c r="H78" s="370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1" customFormat="1" ht="12" customHeight="1">
      <c r="B79" s="21"/>
      <c r="C79" s="29" t="s">
        <v>145</v>
      </c>
      <c r="D79" s="22"/>
      <c r="E79" s="22"/>
      <c r="F79" s="22"/>
      <c r="G79" s="22"/>
      <c r="H79" s="22"/>
      <c r="I79" s="22"/>
      <c r="J79" s="22"/>
      <c r="K79" s="22"/>
      <c r="L79" s="20"/>
    </row>
    <row r="80" spans="1:31" s="2" customFormat="1" ht="16.5" customHeight="1">
      <c r="A80" s="34"/>
      <c r="B80" s="35"/>
      <c r="C80" s="36"/>
      <c r="D80" s="36"/>
      <c r="E80" s="369" t="s">
        <v>657</v>
      </c>
      <c r="F80" s="371"/>
      <c r="G80" s="371"/>
      <c r="H80" s="371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147</v>
      </c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323" t="str">
        <f>E11</f>
        <v>2020/08/02.1/LIB - SO 02 -  M 121,855 stavební část</v>
      </c>
      <c r="F82" s="371"/>
      <c r="G82" s="371"/>
      <c r="H82" s="371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21</v>
      </c>
      <c r="D84" s="36"/>
      <c r="E84" s="36"/>
      <c r="F84" s="27" t="str">
        <f>F14</f>
        <v>Jitrava</v>
      </c>
      <c r="G84" s="36"/>
      <c r="H84" s="36"/>
      <c r="I84" s="29" t="s">
        <v>23</v>
      </c>
      <c r="J84" s="59" t="str">
        <f>IF(J14="","",J14)</f>
        <v>4. 8. 2020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2" customHeight="1">
      <c r="A86" s="34"/>
      <c r="B86" s="35"/>
      <c r="C86" s="29" t="s">
        <v>25</v>
      </c>
      <c r="D86" s="36"/>
      <c r="E86" s="36"/>
      <c r="F86" s="27" t="str">
        <f>E17</f>
        <v>Správa železnic, OŘ Hradec Králové</v>
      </c>
      <c r="G86" s="36"/>
      <c r="H86" s="36"/>
      <c r="I86" s="29" t="s">
        <v>33</v>
      </c>
      <c r="J86" s="32" t="str">
        <f>E23</f>
        <v xml:space="preserve"> </v>
      </c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31</v>
      </c>
      <c r="D87" s="36"/>
      <c r="E87" s="36"/>
      <c r="F87" s="27" t="str">
        <f>IF(E20="","",E20)</f>
        <v>Vyplň údaj</v>
      </c>
      <c r="G87" s="36"/>
      <c r="H87" s="36"/>
      <c r="I87" s="29" t="s">
        <v>35</v>
      </c>
      <c r="J87" s="32" t="str">
        <f>E26</f>
        <v xml:space="preserve"> </v>
      </c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51"/>
      <c r="B89" s="152"/>
      <c r="C89" s="153" t="s">
        <v>163</v>
      </c>
      <c r="D89" s="154" t="s">
        <v>57</v>
      </c>
      <c r="E89" s="154" t="s">
        <v>53</v>
      </c>
      <c r="F89" s="154" t="s">
        <v>54</v>
      </c>
      <c r="G89" s="154" t="s">
        <v>164</v>
      </c>
      <c r="H89" s="154" t="s">
        <v>165</v>
      </c>
      <c r="I89" s="154" t="s">
        <v>166</v>
      </c>
      <c r="J89" s="154" t="s">
        <v>152</v>
      </c>
      <c r="K89" s="155" t="s">
        <v>167</v>
      </c>
      <c r="L89" s="156"/>
      <c r="M89" s="68" t="s">
        <v>19</v>
      </c>
      <c r="N89" s="69" t="s">
        <v>42</v>
      </c>
      <c r="O89" s="69" t="s">
        <v>168</v>
      </c>
      <c r="P89" s="69" t="s">
        <v>169</v>
      </c>
      <c r="Q89" s="69" t="s">
        <v>170</v>
      </c>
      <c r="R89" s="69" t="s">
        <v>171</v>
      </c>
      <c r="S89" s="69" t="s">
        <v>172</v>
      </c>
      <c r="T89" s="70" t="s">
        <v>173</v>
      </c>
      <c r="U89" s="151"/>
      <c r="V89" s="151"/>
      <c r="W89" s="151"/>
      <c r="X89" s="151"/>
      <c r="Y89" s="151"/>
      <c r="Z89" s="151"/>
      <c r="AA89" s="151"/>
      <c r="AB89" s="151"/>
      <c r="AC89" s="151"/>
      <c r="AD89" s="151"/>
      <c r="AE89" s="151"/>
    </row>
    <row r="90" spans="1:65" s="2" customFormat="1" ht="22.9" customHeight="1">
      <c r="A90" s="34"/>
      <c r="B90" s="35"/>
      <c r="C90" s="75" t="s">
        <v>174</v>
      </c>
      <c r="D90" s="36"/>
      <c r="E90" s="36"/>
      <c r="F90" s="36"/>
      <c r="G90" s="36"/>
      <c r="H90" s="36"/>
      <c r="I90" s="36"/>
      <c r="J90" s="157">
        <f>BK90</f>
        <v>0</v>
      </c>
      <c r="K90" s="36"/>
      <c r="L90" s="39"/>
      <c r="M90" s="71"/>
      <c r="N90" s="158"/>
      <c r="O90" s="72"/>
      <c r="P90" s="159">
        <f>P91</f>
        <v>0</v>
      </c>
      <c r="Q90" s="72"/>
      <c r="R90" s="159">
        <f>R91</f>
        <v>5.3265349999999998</v>
      </c>
      <c r="S90" s="72"/>
      <c r="T90" s="160">
        <f>T91</f>
        <v>12.825155000000001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71</v>
      </c>
      <c r="AU90" s="17" t="s">
        <v>153</v>
      </c>
      <c r="BK90" s="161">
        <f>BK91</f>
        <v>0</v>
      </c>
    </row>
    <row r="91" spans="1:65" s="12" customFormat="1" ht="25.9" customHeight="1">
      <c r="B91" s="162"/>
      <c r="C91" s="163"/>
      <c r="D91" s="164" t="s">
        <v>71</v>
      </c>
      <c r="E91" s="165" t="s">
        <v>175</v>
      </c>
      <c r="F91" s="165" t="s">
        <v>176</v>
      </c>
      <c r="G91" s="163"/>
      <c r="H91" s="163"/>
      <c r="I91" s="166"/>
      <c r="J91" s="167">
        <f>BK91</f>
        <v>0</v>
      </c>
      <c r="K91" s="163"/>
      <c r="L91" s="168"/>
      <c r="M91" s="169"/>
      <c r="N91" s="170"/>
      <c r="O91" s="170"/>
      <c r="P91" s="171">
        <f>P92+P104+P123</f>
        <v>0</v>
      </c>
      <c r="Q91" s="170"/>
      <c r="R91" s="171">
        <f>R92+R104+R123</f>
        <v>5.3265349999999998</v>
      </c>
      <c r="S91" s="170"/>
      <c r="T91" s="172">
        <f>T92+T104+T123</f>
        <v>12.825155000000001</v>
      </c>
      <c r="AR91" s="173" t="s">
        <v>79</v>
      </c>
      <c r="AT91" s="174" t="s">
        <v>71</v>
      </c>
      <c r="AU91" s="174" t="s">
        <v>72</v>
      </c>
      <c r="AY91" s="173" t="s">
        <v>177</v>
      </c>
      <c r="BK91" s="175">
        <f>BK92+BK104+BK123</f>
        <v>0</v>
      </c>
    </row>
    <row r="92" spans="1:65" s="12" customFormat="1" ht="22.9" customHeight="1">
      <c r="B92" s="162"/>
      <c r="C92" s="163"/>
      <c r="D92" s="164" t="s">
        <v>71</v>
      </c>
      <c r="E92" s="176" t="s">
        <v>79</v>
      </c>
      <c r="F92" s="176" t="s">
        <v>178</v>
      </c>
      <c r="G92" s="163"/>
      <c r="H92" s="163"/>
      <c r="I92" s="166"/>
      <c r="J92" s="177">
        <f>BK92</f>
        <v>0</v>
      </c>
      <c r="K92" s="163"/>
      <c r="L92" s="168"/>
      <c r="M92" s="169"/>
      <c r="N92" s="170"/>
      <c r="O92" s="170"/>
      <c r="P92" s="171">
        <f>SUM(P93:P103)</f>
        <v>0</v>
      </c>
      <c r="Q92" s="170"/>
      <c r="R92" s="171">
        <f>SUM(R93:R103)</f>
        <v>1.8000000000000002E-2</v>
      </c>
      <c r="S92" s="170"/>
      <c r="T92" s="172">
        <f>SUM(T93:T103)</f>
        <v>0</v>
      </c>
      <c r="AR92" s="173" t="s">
        <v>79</v>
      </c>
      <c r="AT92" s="174" t="s">
        <v>71</v>
      </c>
      <c r="AU92" s="174" t="s">
        <v>79</v>
      </c>
      <c r="AY92" s="173" t="s">
        <v>177</v>
      </c>
      <c r="BK92" s="175">
        <f>SUM(BK93:BK103)</f>
        <v>0</v>
      </c>
    </row>
    <row r="93" spans="1:65" s="2" customFormat="1" ht="24.2" customHeight="1">
      <c r="A93" s="34"/>
      <c r="B93" s="35"/>
      <c r="C93" s="178" t="s">
        <v>79</v>
      </c>
      <c r="D93" s="178" t="s">
        <v>179</v>
      </c>
      <c r="E93" s="179" t="s">
        <v>190</v>
      </c>
      <c r="F93" s="180" t="s">
        <v>191</v>
      </c>
      <c r="G93" s="181" t="s">
        <v>182</v>
      </c>
      <c r="H93" s="182">
        <v>200</v>
      </c>
      <c r="I93" s="183"/>
      <c r="J93" s="184">
        <f>ROUND(I93*H93,2)</f>
        <v>0</v>
      </c>
      <c r="K93" s="180" t="s">
        <v>183</v>
      </c>
      <c r="L93" s="39"/>
      <c r="M93" s="185" t="s">
        <v>19</v>
      </c>
      <c r="N93" s="186" t="s">
        <v>43</v>
      </c>
      <c r="O93" s="64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9" t="s">
        <v>184</v>
      </c>
      <c r="AT93" s="189" t="s">
        <v>179</v>
      </c>
      <c r="AU93" s="189" t="s">
        <v>81</v>
      </c>
      <c r="AY93" s="17" t="s">
        <v>177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7" t="s">
        <v>79</v>
      </c>
      <c r="BK93" s="190">
        <f>ROUND(I93*H93,2)</f>
        <v>0</v>
      </c>
      <c r="BL93" s="17" t="s">
        <v>184</v>
      </c>
      <c r="BM93" s="189" t="s">
        <v>192</v>
      </c>
    </row>
    <row r="94" spans="1:65" s="2" customFormat="1" ht="29.25">
      <c r="A94" s="34"/>
      <c r="B94" s="35"/>
      <c r="C94" s="36"/>
      <c r="D94" s="191" t="s">
        <v>186</v>
      </c>
      <c r="E94" s="36"/>
      <c r="F94" s="192" t="s">
        <v>193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186</v>
      </c>
      <c r="AU94" s="17" t="s">
        <v>81</v>
      </c>
    </row>
    <row r="95" spans="1:65" s="2" customFormat="1" ht="126.75">
      <c r="A95" s="34"/>
      <c r="B95" s="35"/>
      <c r="C95" s="36"/>
      <c r="D95" s="191" t="s">
        <v>188</v>
      </c>
      <c r="E95" s="36"/>
      <c r="F95" s="196" t="s">
        <v>189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188</v>
      </c>
      <c r="AU95" s="17" t="s">
        <v>81</v>
      </c>
    </row>
    <row r="96" spans="1:65" s="2" customFormat="1" ht="14.45" customHeight="1">
      <c r="A96" s="34"/>
      <c r="B96" s="35"/>
      <c r="C96" s="178" t="s">
        <v>81</v>
      </c>
      <c r="D96" s="178" t="s">
        <v>179</v>
      </c>
      <c r="E96" s="179" t="s">
        <v>195</v>
      </c>
      <c r="F96" s="180" t="s">
        <v>196</v>
      </c>
      <c r="G96" s="181" t="s">
        <v>182</v>
      </c>
      <c r="H96" s="182">
        <v>200</v>
      </c>
      <c r="I96" s="183"/>
      <c r="J96" s="184">
        <f>ROUND(I96*H96,2)</f>
        <v>0</v>
      </c>
      <c r="K96" s="180" t="s">
        <v>183</v>
      </c>
      <c r="L96" s="39"/>
      <c r="M96" s="185" t="s">
        <v>19</v>
      </c>
      <c r="N96" s="186" t="s">
        <v>43</v>
      </c>
      <c r="O96" s="64"/>
      <c r="P96" s="187">
        <f>O96*H96</f>
        <v>0</v>
      </c>
      <c r="Q96" s="187">
        <v>9.0000000000000006E-5</v>
      </c>
      <c r="R96" s="187">
        <f>Q96*H96</f>
        <v>1.8000000000000002E-2</v>
      </c>
      <c r="S96" s="187">
        <v>0</v>
      </c>
      <c r="T96" s="18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9" t="s">
        <v>184</v>
      </c>
      <c r="AT96" s="189" t="s">
        <v>179</v>
      </c>
      <c r="AU96" s="189" t="s">
        <v>81</v>
      </c>
      <c r="AY96" s="17" t="s">
        <v>177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17" t="s">
        <v>79</v>
      </c>
      <c r="BK96" s="190">
        <f>ROUND(I96*H96,2)</f>
        <v>0</v>
      </c>
      <c r="BL96" s="17" t="s">
        <v>184</v>
      </c>
      <c r="BM96" s="189" t="s">
        <v>197</v>
      </c>
    </row>
    <row r="97" spans="1:65" s="2" customFormat="1" ht="19.5">
      <c r="A97" s="34"/>
      <c r="B97" s="35"/>
      <c r="C97" s="36"/>
      <c r="D97" s="191" t="s">
        <v>186</v>
      </c>
      <c r="E97" s="36"/>
      <c r="F97" s="192" t="s">
        <v>198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186</v>
      </c>
      <c r="AU97" s="17" t="s">
        <v>81</v>
      </c>
    </row>
    <row r="98" spans="1:65" s="2" customFormat="1" ht="24.2" customHeight="1">
      <c r="A98" s="34"/>
      <c r="B98" s="35"/>
      <c r="C98" s="178" t="s">
        <v>194</v>
      </c>
      <c r="D98" s="178" t="s">
        <v>179</v>
      </c>
      <c r="E98" s="179" t="s">
        <v>224</v>
      </c>
      <c r="F98" s="180" t="s">
        <v>225</v>
      </c>
      <c r="G98" s="181" t="s">
        <v>182</v>
      </c>
      <c r="H98" s="182">
        <v>100</v>
      </c>
      <c r="I98" s="183"/>
      <c r="J98" s="184">
        <f>ROUND(I98*H98,2)</f>
        <v>0</v>
      </c>
      <c r="K98" s="180" t="s">
        <v>183</v>
      </c>
      <c r="L98" s="39"/>
      <c r="M98" s="185" t="s">
        <v>19</v>
      </c>
      <c r="N98" s="186" t="s">
        <v>43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184</v>
      </c>
      <c r="AT98" s="189" t="s">
        <v>179</v>
      </c>
      <c r="AU98" s="189" t="s">
        <v>81</v>
      </c>
      <c r="AY98" s="17" t="s">
        <v>177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79</v>
      </c>
      <c r="BK98" s="190">
        <f>ROUND(I98*H98,2)</f>
        <v>0</v>
      </c>
      <c r="BL98" s="17" t="s">
        <v>184</v>
      </c>
      <c r="BM98" s="189" t="s">
        <v>659</v>
      </c>
    </row>
    <row r="99" spans="1:65" s="2" customFormat="1" ht="19.5">
      <c r="A99" s="34"/>
      <c r="B99" s="35"/>
      <c r="C99" s="36"/>
      <c r="D99" s="191" t="s">
        <v>186</v>
      </c>
      <c r="E99" s="36"/>
      <c r="F99" s="192" t="s">
        <v>227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186</v>
      </c>
      <c r="AU99" s="17" t="s">
        <v>81</v>
      </c>
    </row>
    <row r="100" spans="1:65" s="2" customFormat="1" ht="19.5">
      <c r="A100" s="34"/>
      <c r="B100" s="35"/>
      <c r="C100" s="36"/>
      <c r="D100" s="191" t="s">
        <v>205</v>
      </c>
      <c r="E100" s="36"/>
      <c r="F100" s="196" t="s">
        <v>228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205</v>
      </c>
      <c r="AU100" s="17" t="s">
        <v>81</v>
      </c>
    </row>
    <row r="101" spans="1:65" s="2" customFormat="1" ht="14.45" customHeight="1">
      <c r="A101" s="34"/>
      <c r="B101" s="35"/>
      <c r="C101" s="178" t="s">
        <v>184</v>
      </c>
      <c r="D101" s="178" t="s">
        <v>179</v>
      </c>
      <c r="E101" s="179" t="s">
        <v>230</v>
      </c>
      <c r="F101" s="180" t="s">
        <v>231</v>
      </c>
      <c r="G101" s="181" t="s">
        <v>182</v>
      </c>
      <c r="H101" s="182">
        <v>50</v>
      </c>
      <c r="I101" s="183"/>
      <c r="J101" s="184">
        <f>ROUND(I101*H101,2)</f>
        <v>0</v>
      </c>
      <c r="K101" s="180" t="s">
        <v>183</v>
      </c>
      <c r="L101" s="39"/>
      <c r="M101" s="185" t="s">
        <v>19</v>
      </c>
      <c r="N101" s="186" t="s">
        <v>43</v>
      </c>
      <c r="O101" s="64"/>
      <c r="P101" s="187">
        <f>O101*H101</f>
        <v>0</v>
      </c>
      <c r="Q101" s="187">
        <v>0</v>
      </c>
      <c r="R101" s="187">
        <f>Q101*H101</f>
        <v>0</v>
      </c>
      <c r="S101" s="187">
        <v>0</v>
      </c>
      <c r="T101" s="188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9" t="s">
        <v>184</v>
      </c>
      <c r="AT101" s="189" t="s">
        <v>179</v>
      </c>
      <c r="AU101" s="189" t="s">
        <v>81</v>
      </c>
      <c r="AY101" s="17" t="s">
        <v>177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7" t="s">
        <v>79</v>
      </c>
      <c r="BK101" s="190">
        <f>ROUND(I101*H101,2)</f>
        <v>0</v>
      </c>
      <c r="BL101" s="17" t="s">
        <v>184</v>
      </c>
      <c r="BM101" s="189" t="s">
        <v>660</v>
      </c>
    </row>
    <row r="102" spans="1:65" s="2" customFormat="1" ht="29.25">
      <c r="A102" s="34"/>
      <c r="B102" s="35"/>
      <c r="C102" s="36"/>
      <c r="D102" s="191" t="s">
        <v>186</v>
      </c>
      <c r="E102" s="36"/>
      <c r="F102" s="192" t="s">
        <v>233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186</v>
      </c>
      <c r="AU102" s="17" t="s">
        <v>81</v>
      </c>
    </row>
    <row r="103" spans="1:65" s="2" customFormat="1" ht="68.25">
      <c r="A103" s="34"/>
      <c r="B103" s="35"/>
      <c r="C103" s="36"/>
      <c r="D103" s="191" t="s">
        <v>188</v>
      </c>
      <c r="E103" s="36"/>
      <c r="F103" s="196" t="s">
        <v>234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188</v>
      </c>
      <c r="AU103" s="17" t="s">
        <v>81</v>
      </c>
    </row>
    <row r="104" spans="1:65" s="12" customFormat="1" ht="22.9" customHeight="1">
      <c r="B104" s="162"/>
      <c r="C104" s="163"/>
      <c r="D104" s="164" t="s">
        <v>71</v>
      </c>
      <c r="E104" s="176" t="s">
        <v>81</v>
      </c>
      <c r="F104" s="176" t="s">
        <v>235</v>
      </c>
      <c r="G104" s="163"/>
      <c r="H104" s="163"/>
      <c r="I104" s="166"/>
      <c r="J104" s="177">
        <f>BK104</f>
        <v>0</v>
      </c>
      <c r="K104" s="163"/>
      <c r="L104" s="168"/>
      <c r="M104" s="169"/>
      <c r="N104" s="170"/>
      <c r="O104" s="170"/>
      <c r="P104" s="171">
        <f>SUM(P105:P122)</f>
        <v>0</v>
      </c>
      <c r="Q104" s="170"/>
      <c r="R104" s="171">
        <f>SUM(R105:R122)</f>
        <v>2.0211450000000002</v>
      </c>
      <c r="S104" s="170"/>
      <c r="T104" s="172">
        <f>SUM(T105:T122)</f>
        <v>0.13950000000000001</v>
      </c>
      <c r="AR104" s="173" t="s">
        <v>79</v>
      </c>
      <c r="AT104" s="174" t="s">
        <v>71</v>
      </c>
      <c r="AU104" s="174" t="s">
        <v>79</v>
      </c>
      <c r="AY104" s="173" t="s">
        <v>177</v>
      </c>
      <c r="BK104" s="175">
        <f>SUM(BK105:BK122)</f>
        <v>0</v>
      </c>
    </row>
    <row r="105" spans="1:65" s="2" customFormat="1" ht="24.2" customHeight="1">
      <c r="A105" s="34"/>
      <c r="B105" s="35"/>
      <c r="C105" s="178" t="s">
        <v>207</v>
      </c>
      <c r="D105" s="178" t="s">
        <v>179</v>
      </c>
      <c r="E105" s="179" t="s">
        <v>661</v>
      </c>
      <c r="F105" s="180" t="s">
        <v>662</v>
      </c>
      <c r="G105" s="181" t="s">
        <v>645</v>
      </c>
      <c r="H105" s="182">
        <v>16</v>
      </c>
      <c r="I105" s="183"/>
      <c r="J105" s="184">
        <f>ROUND(I105*H105,2)</f>
        <v>0</v>
      </c>
      <c r="K105" s="180" t="s">
        <v>19</v>
      </c>
      <c r="L105" s="39"/>
      <c r="M105" s="185" t="s">
        <v>19</v>
      </c>
      <c r="N105" s="186" t="s">
        <v>43</v>
      </c>
      <c r="O105" s="64"/>
      <c r="P105" s="187">
        <f>O105*H105</f>
        <v>0</v>
      </c>
      <c r="Q105" s="187">
        <v>6.0000000000000002E-5</v>
      </c>
      <c r="R105" s="187">
        <f>Q105*H105</f>
        <v>9.6000000000000002E-4</v>
      </c>
      <c r="S105" s="187">
        <v>0</v>
      </c>
      <c r="T105" s="18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9" t="s">
        <v>184</v>
      </c>
      <c r="AT105" s="189" t="s">
        <v>179</v>
      </c>
      <c r="AU105" s="189" t="s">
        <v>81</v>
      </c>
      <c r="AY105" s="17" t="s">
        <v>177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7" t="s">
        <v>79</v>
      </c>
      <c r="BK105" s="190">
        <f>ROUND(I105*H105,2)</f>
        <v>0</v>
      </c>
      <c r="BL105" s="17" t="s">
        <v>184</v>
      </c>
      <c r="BM105" s="189" t="s">
        <v>663</v>
      </c>
    </row>
    <row r="106" spans="1:65" s="2" customFormat="1" ht="19.5">
      <c r="A106" s="34"/>
      <c r="B106" s="35"/>
      <c r="C106" s="36"/>
      <c r="D106" s="191" t="s">
        <v>186</v>
      </c>
      <c r="E106" s="36"/>
      <c r="F106" s="192" t="s">
        <v>662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186</v>
      </c>
      <c r="AU106" s="17" t="s">
        <v>81</v>
      </c>
    </row>
    <row r="107" spans="1:65" s="13" customFormat="1" ht="11.25">
      <c r="B107" s="197"/>
      <c r="C107" s="198"/>
      <c r="D107" s="191" t="s">
        <v>214</v>
      </c>
      <c r="E107" s="199" t="s">
        <v>19</v>
      </c>
      <c r="F107" s="200" t="s">
        <v>664</v>
      </c>
      <c r="G107" s="198"/>
      <c r="H107" s="201">
        <v>16</v>
      </c>
      <c r="I107" s="202"/>
      <c r="J107" s="198"/>
      <c r="K107" s="198"/>
      <c r="L107" s="203"/>
      <c r="M107" s="204"/>
      <c r="N107" s="205"/>
      <c r="O107" s="205"/>
      <c r="P107" s="205"/>
      <c r="Q107" s="205"/>
      <c r="R107" s="205"/>
      <c r="S107" s="205"/>
      <c r="T107" s="206"/>
      <c r="AT107" s="207" t="s">
        <v>214</v>
      </c>
      <c r="AU107" s="207" t="s">
        <v>81</v>
      </c>
      <c r="AV107" s="13" t="s">
        <v>81</v>
      </c>
      <c r="AW107" s="13" t="s">
        <v>34</v>
      </c>
      <c r="AX107" s="13" t="s">
        <v>72</v>
      </c>
      <c r="AY107" s="207" t="s">
        <v>177</v>
      </c>
    </row>
    <row r="108" spans="1:65" s="14" customFormat="1" ht="11.25">
      <c r="B108" s="208"/>
      <c r="C108" s="209"/>
      <c r="D108" s="191" t="s">
        <v>214</v>
      </c>
      <c r="E108" s="210" t="s">
        <v>19</v>
      </c>
      <c r="F108" s="211" t="s">
        <v>217</v>
      </c>
      <c r="G108" s="209"/>
      <c r="H108" s="212">
        <v>16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214</v>
      </c>
      <c r="AU108" s="218" t="s">
        <v>81</v>
      </c>
      <c r="AV108" s="14" t="s">
        <v>184</v>
      </c>
      <c r="AW108" s="14" t="s">
        <v>34</v>
      </c>
      <c r="AX108" s="14" t="s">
        <v>79</v>
      </c>
      <c r="AY108" s="218" t="s">
        <v>177</v>
      </c>
    </row>
    <row r="109" spans="1:65" s="2" customFormat="1" ht="14.45" customHeight="1">
      <c r="A109" s="34"/>
      <c r="B109" s="35"/>
      <c r="C109" s="219" t="s">
        <v>218</v>
      </c>
      <c r="D109" s="219" t="s">
        <v>335</v>
      </c>
      <c r="E109" s="220" t="s">
        <v>665</v>
      </c>
      <c r="F109" s="221" t="s">
        <v>666</v>
      </c>
      <c r="G109" s="222" t="s">
        <v>257</v>
      </c>
      <c r="H109" s="223">
        <v>2</v>
      </c>
      <c r="I109" s="224"/>
      <c r="J109" s="225">
        <f>ROUND(I109*H109,2)</f>
        <v>0</v>
      </c>
      <c r="K109" s="221" t="s">
        <v>19</v>
      </c>
      <c r="L109" s="226"/>
      <c r="M109" s="227" t="s">
        <v>19</v>
      </c>
      <c r="N109" s="228" t="s">
        <v>43</v>
      </c>
      <c r="O109" s="64"/>
      <c r="P109" s="187">
        <f>O109*H109</f>
        <v>0</v>
      </c>
      <c r="Q109" s="187">
        <v>1</v>
      </c>
      <c r="R109" s="187">
        <f>Q109*H109</f>
        <v>2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229</v>
      </c>
      <c r="AT109" s="189" t="s">
        <v>335</v>
      </c>
      <c r="AU109" s="189" t="s">
        <v>81</v>
      </c>
      <c r="AY109" s="17" t="s">
        <v>177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7" t="s">
        <v>79</v>
      </c>
      <c r="BK109" s="190">
        <f>ROUND(I109*H109,2)</f>
        <v>0</v>
      </c>
      <c r="BL109" s="17" t="s">
        <v>184</v>
      </c>
      <c r="BM109" s="189" t="s">
        <v>667</v>
      </c>
    </row>
    <row r="110" spans="1:65" s="2" customFormat="1" ht="11.25">
      <c r="A110" s="34"/>
      <c r="B110" s="35"/>
      <c r="C110" s="36"/>
      <c r="D110" s="191" t="s">
        <v>186</v>
      </c>
      <c r="E110" s="36"/>
      <c r="F110" s="192" t="s">
        <v>666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186</v>
      </c>
      <c r="AU110" s="17" t="s">
        <v>81</v>
      </c>
    </row>
    <row r="111" spans="1:65" s="13" customFormat="1" ht="11.25">
      <c r="B111" s="197"/>
      <c r="C111" s="198"/>
      <c r="D111" s="191" t="s">
        <v>214</v>
      </c>
      <c r="E111" s="199" t="s">
        <v>19</v>
      </c>
      <c r="F111" s="200" t="s">
        <v>668</v>
      </c>
      <c r="G111" s="198"/>
      <c r="H111" s="201">
        <v>2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214</v>
      </c>
      <c r="AU111" s="207" t="s">
        <v>81</v>
      </c>
      <c r="AV111" s="13" t="s">
        <v>81</v>
      </c>
      <c r="AW111" s="13" t="s">
        <v>34</v>
      </c>
      <c r="AX111" s="13" t="s">
        <v>72</v>
      </c>
      <c r="AY111" s="207" t="s">
        <v>177</v>
      </c>
    </row>
    <row r="112" spans="1:65" s="14" customFormat="1" ht="11.25">
      <c r="B112" s="208"/>
      <c r="C112" s="209"/>
      <c r="D112" s="191" t="s">
        <v>214</v>
      </c>
      <c r="E112" s="210" t="s">
        <v>19</v>
      </c>
      <c r="F112" s="211" t="s">
        <v>217</v>
      </c>
      <c r="G112" s="209"/>
      <c r="H112" s="212">
        <v>2</v>
      </c>
      <c r="I112" s="213"/>
      <c r="J112" s="209"/>
      <c r="K112" s="209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214</v>
      </c>
      <c r="AU112" s="218" t="s">
        <v>81</v>
      </c>
      <c r="AV112" s="14" t="s">
        <v>184</v>
      </c>
      <c r="AW112" s="14" t="s">
        <v>34</v>
      </c>
      <c r="AX112" s="14" t="s">
        <v>79</v>
      </c>
      <c r="AY112" s="218" t="s">
        <v>177</v>
      </c>
    </row>
    <row r="113" spans="1:65" s="2" customFormat="1" ht="14.45" customHeight="1">
      <c r="A113" s="34"/>
      <c r="B113" s="35"/>
      <c r="C113" s="219" t="s">
        <v>223</v>
      </c>
      <c r="D113" s="219" t="s">
        <v>335</v>
      </c>
      <c r="E113" s="220" t="s">
        <v>669</v>
      </c>
      <c r="F113" s="221" t="s">
        <v>670</v>
      </c>
      <c r="G113" s="222" t="s">
        <v>671</v>
      </c>
      <c r="H113" s="223">
        <v>16</v>
      </c>
      <c r="I113" s="224"/>
      <c r="J113" s="225">
        <f>ROUND(I113*H113,2)</f>
        <v>0</v>
      </c>
      <c r="K113" s="221" t="s">
        <v>672</v>
      </c>
      <c r="L113" s="226"/>
      <c r="M113" s="227" t="s">
        <v>19</v>
      </c>
      <c r="N113" s="228" t="s">
        <v>43</v>
      </c>
      <c r="O113" s="64"/>
      <c r="P113" s="187">
        <f>O113*H113</f>
        <v>0</v>
      </c>
      <c r="Q113" s="187">
        <v>1E-3</v>
      </c>
      <c r="R113" s="187">
        <f>Q113*H113</f>
        <v>1.6E-2</v>
      </c>
      <c r="S113" s="187">
        <v>0</v>
      </c>
      <c r="T113" s="188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9" t="s">
        <v>229</v>
      </c>
      <c r="AT113" s="189" t="s">
        <v>335</v>
      </c>
      <c r="AU113" s="189" t="s">
        <v>81</v>
      </c>
      <c r="AY113" s="17" t="s">
        <v>177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7" t="s">
        <v>79</v>
      </c>
      <c r="BK113" s="190">
        <f>ROUND(I113*H113,2)</f>
        <v>0</v>
      </c>
      <c r="BL113" s="17" t="s">
        <v>184</v>
      </c>
      <c r="BM113" s="189" t="s">
        <v>673</v>
      </c>
    </row>
    <row r="114" spans="1:65" s="2" customFormat="1" ht="11.25">
      <c r="A114" s="34"/>
      <c r="B114" s="35"/>
      <c r="C114" s="36"/>
      <c r="D114" s="191" t="s">
        <v>186</v>
      </c>
      <c r="E114" s="36"/>
      <c r="F114" s="192" t="s">
        <v>670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186</v>
      </c>
      <c r="AU114" s="17" t="s">
        <v>81</v>
      </c>
    </row>
    <row r="115" spans="1:65" s="13" customFormat="1" ht="11.25">
      <c r="B115" s="197"/>
      <c r="C115" s="198"/>
      <c r="D115" s="191" t="s">
        <v>214</v>
      </c>
      <c r="E115" s="199" t="s">
        <v>19</v>
      </c>
      <c r="F115" s="200" t="s">
        <v>674</v>
      </c>
      <c r="G115" s="198"/>
      <c r="H115" s="201">
        <v>16</v>
      </c>
      <c r="I115" s="202"/>
      <c r="J115" s="198"/>
      <c r="K115" s="198"/>
      <c r="L115" s="203"/>
      <c r="M115" s="204"/>
      <c r="N115" s="205"/>
      <c r="O115" s="205"/>
      <c r="P115" s="205"/>
      <c r="Q115" s="205"/>
      <c r="R115" s="205"/>
      <c r="S115" s="205"/>
      <c r="T115" s="206"/>
      <c r="AT115" s="207" t="s">
        <v>214</v>
      </c>
      <c r="AU115" s="207" t="s">
        <v>81</v>
      </c>
      <c r="AV115" s="13" t="s">
        <v>81</v>
      </c>
      <c r="AW115" s="13" t="s">
        <v>34</v>
      </c>
      <c r="AX115" s="13" t="s">
        <v>72</v>
      </c>
      <c r="AY115" s="207" t="s">
        <v>177</v>
      </c>
    </row>
    <row r="116" spans="1:65" s="14" customFormat="1" ht="11.25">
      <c r="B116" s="208"/>
      <c r="C116" s="209"/>
      <c r="D116" s="191" t="s">
        <v>214</v>
      </c>
      <c r="E116" s="210" t="s">
        <v>19</v>
      </c>
      <c r="F116" s="211" t="s">
        <v>217</v>
      </c>
      <c r="G116" s="209"/>
      <c r="H116" s="212">
        <v>16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214</v>
      </c>
      <c r="AU116" s="218" t="s">
        <v>81</v>
      </c>
      <c r="AV116" s="14" t="s">
        <v>184</v>
      </c>
      <c r="AW116" s="14" t="s">
        <v>34</v>
      </c>
      <c r="AX116" s="14" t="s">
        <v>79</v>
      </c>
      <c r="AY116" s="218" t="s">
        <v>177</v>
      </c>
    </row>
    <row r="117" spans="1:65" s="2" customFormat="1" ht="24.2" customHeight="1">
      <c r="A117" s="34"/>
      <c r="B117" s="35"/>
      <c r="C117" s="178" t="s">
        <v>229</v>
      </c>
      <c r="D117" s="178" t="s">
        <v>179</v>
      </c>
      <c r="E117" s="179" t="s">
        <v>675</v>
      </c>
      <c r="F117" s="180" t="s">
        <v>676</v>
      </c>
      <c r="G117" s="181" t="s">
        <v>440</v>
      </c>
      <c r="H117" s="182">
        <v>46.5</v>
      </c>
      <c r="I117" s="183"/>
      <c r="J117" s="184">
        <f>ROUND(I117*H117,2)</f>
        <v>0</v>
      </c>
      <c r="K117" s="180" t="s">
        <v>19</v>
      </c>
      <c r="L117" s="39"/>
      <c r="M117" s="185" t="s">
        <v>19</v>
      </c>
      <c r="N117" s="186" t="s">
        <v>43</v>
      </c>
      <c r="O117" s="64"/>
      <c r="P117" s="187">
        <f>O117*H117</f>
        <v>0</v>
      </c>
      <c r="Q117" s="187">
        <v>9.0000000000000006E-5</v>
      </c>
      <c r="R117" s="187">
        <f>Q117*H117</f>
        <v>4.1850000000000004E-3</v>
      </c>
      <c r="S117" s="187">
        <v>3.0000000000000001E-3</v>
      </c>
      <c r="T117" s="188">
        <f>S117*H117</f>
        <v>0.13950000000000001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184</v>
      </c>
      <c r="AT117" s="189" t="s">
        <v>179</v>
      </c>
      <c r="AU117" s="189" t="s">
        <v>81</v>
      </c>
      <c r="AY117" s="17" t="s">
        <v>177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7" t="s">
        <v>79</v>
      </c>
      <c r="BK117" s="190">
        <f>ROUND(I117*H117,2)</f>
        <v>0</v>
      </c>
      <c r="BL117" s="17" t="s">
        <v>184</v>
      </c>
      <c r="BM117" s="189" t="s">
        <v>677</v>
      </c>
    </row>
    <row r="118" spans="1:65" s="2" customFormat="1" ht="19.5">
      <c r="A118" s="34"/>
      <c r="B118" s="35"/>
      <c r="C118" s="36"/>
      <c r="D118" s="191" t="s">
        <v>186</v>
      </c>
      <c r="E118" s="36"/>
      <c r="F118" s="192" t="s">
        <v>676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186</v>
      </c>
      <c r="AU118" s="17" t="s">
        <v>81</v>
      </c>
    </row>
    <row r="119" spans="1:65" s="2" customFormat="1" ht="29.25">
      <c r="A119" s="34"/>
      <c r="B119" s="35"/>
      <c r="C119" s="36"/>
      <c r="D119" s="191" t="s">
        <v>205</v>
      </c>
      <c r="E119" s="36"/>
      <c r="F119" s="196" t="s">
        <v>678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205</v>
      </c>
      <c r="AU119" s="17" t="s">
        <v>81</v>
      </c>
    </row>
    <row r="120" spans="1:65" s="13" customFormat="1" ht="11.25">
      <c r="B120" s="197"/>
      <c r="C120" s="198"/>
      <c r="D120" s="191" t="s">
        <v>214</v>
      </c>
      <c r="E120" s="199" t="s">
        <v>19</v>
      </c>
      <c r="F120" s="200" t="s">
        <v>679</v>
      </c>
      <c r="G120" s="198"/>
      <c r="H120" s="201">
        <v>24</v>
      </c>
      <c r="I120" s="202"/>
      <c r="J120" s="198"/>
      <c r="K120" s="198"/>
      <c r="L120" s="203"/>
      <c r="M120" s="204"/>
      <c r="N120" s="205"/>
      <c r="O120" s="205"/>
      <c r="P120" s="205"/>
      <c r="Q120" s="205"/>
      <c r="R120" s="205"/>
      <c r="S120" s="205"/>
      <c r="T120" s="206"/>
      <c r="AT120" s="207" t="s">
        <v>214</v>
      </c>
      <c r="AU120" s="207" t="s">
        <v>81</v>
      </c>
      <c r="AV120" s="13" t="s">
        <v>81</v>
      </c>
      <c r="AW120" s="13" t="s">
        <v>34</v>
      </c>
      <c r="AX120" s="13" t="s">
        <v>72</v>
      </c>
      <c r="AY120" s="207" t="s">
        <v>177</v>
      </c>
    </row>
    <row r="121" spans="1:65" s="13" customFormat="1" ht="11.25">
      <c r="B121" s="197"/>
      <c r="C121" s="198"/>
      <c r="D121" s="191" t="s">
        <v>214</v>
      </c>
      <c r="E121" s="199" t="s">
        <v>19</v>
      </c>
      <c r="F121" s="200" t="s">
        <v>680</v>
      </c>
      <c r="G121" s="198"/>
      <c r="H121" s="201">
        <v>22.5</v>
      </c>
      <c r="I121" s="202"/>
      <c r="J121" s="198"/>
      <c r="K121" s="198"/>
      <c r="L121" s="203"/>
      <c r="M121" s="204"/>
      <c r="N121" s="205"/>
      <c r="O121" s="205"/>
      <c r="P121" s="205"/>
      <c r="Q121" s="205"/>
      <c r="R121" s="205"/>
      <c r="S121" s="205"/>
      <c r="T121" s="206"/>
      <c r="AT121" s="207" t="s">
        <v>214</v>
      </c>
      <c r="AU121" s="207" t="s">
        <v>81</v>
      </c>
      <c r="AV121" s="13" t="s">
        <v>81</v>
      </c>
      <c r="AW121" s="13" t="s">
        <v>34</v>
      </c>
      <c r="AX121" s="13" t="s">
        <v>72</v>
      </c>
      <c r="AY121" s="207" t="s">
        <v>177</v>
      </c>
    </row>
    <row r="122" spans="1:65" s="14" customFormat="1" ht="11.25">
      <c r="B122" s="208"/>
      <c r="C122" s="209"/>
      <c r="D122" s="191" t="s">
        <v>214</v>
      </c>
      <c r="E122" s="210" t="s">
        <v>19</v>
      </c>
      <c r="F122" s="211" t="s">
        <v>217</v>
      </c>
      <c r="G122" s="209"/>
      <c r="H122" s="212">
        <v>46.5</v>
      </c>
      <c r="I122" s="213"/>
      <c r="J122" s="209"/>
      <c r="K122" s="209"/>
      <c r="L122" s="214"/>
      <c r="M122" s="215"/>
      <c r="N122" s="216"/>
      <c r="O122" s="216"/>
      <c r="P122" s="216"/>
      <c r="Q122" s="216"/>
      <c r="R122" s="216"/>
      <c r="S122" s="216"/>
      <c r="T122" s="217"/>
      <c r="AT122" s="218" t="s">
        <v>214</v>
      </c>
      <c r="AU122" s="218" t="s">
        <v>81</v>
      </c>
      <c r="AV122" s="14" t="s">
        <v>184</v>
      </c>
      <c r="AW122" s="14" t="s">
        <v>34</v>
      </c>
      <c r="AX122" s="14" t="s">
        <v>79</v>
      </c>
      <c r="AY122" s="218" t="s">
        <v>177</v>
      </c>
    </row>
    <row r="123" spans="1:65" s="12" customFormat="1" ht="22.9" customHeight="1">
      <c r="B123" s="162"/>
      <c r="C123" s="163"/>
      <c r="D123" s="164" t="s">
        <v>71</v>
      </c>
      <c r="E123" s="176" t="s">
        <v>236</v>
      </c>
      <c r="F123" s="176" t="s">
        <v>418</v>
      </c>
      <c r="G123" s="163"/>
      <c r="H123" s="163"/>
      <c r="I123" s="166"/>
      <c r="J123" s="177">
        <f>BK123</f>
        <v>0</v>
      </c>
      <c r="K123" s="163"/>
      <c r="L123" s="168"/>
      <c r="M123" s="169"/>
      <c r="N123" s="170"/>
      <c r="O123" s="170"/>
      <c r="P123" s="171">
        <f>P124+SUM(P125:P187)</f>
        <v>0</v>
      </c>
      <c r="Q123" s="170"/>
      <c r="R123" s="171">
        <f>R124+SUM(R125:R187)</f>
        <v>3.2873900000000003</v>
      </c>
      <c r="S123" s="170"/>
      <c r="T123" s="172">
        <f>T124+SUM(T125:T187)</f>
        <v>12.685655000000001</v>
      </c>
      <c r="AR123" s="173" t="s">
        <v>79</v>
      </c>
      <c r="AT123" s="174" t="s">
        <v>71</v>
      </c>
      <c r="AU123" s="174" t="s">
        <v>79</v>
      </c>
      <c r="AY123" s="173" t="s">
        <v>177</v>
      </c>
      <c r="BK123" s="175">
        <f>BK124+SUM(BK125:BK187)</f>
        <v>0</v>
      </c>
    </row>
    <row r="124" spans="1:65" s="2" customFormat="1" ht="24.2" customHeight="1">
      <c r="A124" s="34"/>
      <c r="B124" s="35"/>
      <c r="C124" s="178" t="s">
        <v>236</v>
      </c>
      <c r="D124" s="178" t="s">
        <v>179</v>
      </c>
      <c r="E124" s="179" t="s">
        <v>452</v>
      </c>
      <c r="F124" s="180" t="s">
        <v>453</v>
      </c>
      <c r="G124" s="181" t="s">
        <v>182</v>
      </c>
      <c r="H124" s="182">
        <v>43.2</v>
      </c>
      <c r="I124" s="183"/>
      <c r="J124" s="184">
        <f>ROUND(I124*H124,2)</f>
        <v>0</v>
      </c>
      <c r="K124" s="180" t="s">
        <v>183</v>
      </c>
      <c r="L124" s="39"/>
      <c r="M124" s="185" t="s">
        <v>19</v>
      </c>
      <c r="N124" s="186" t="s">
        <v>43</v>
      </c>
      <c r="O124" s="64"/>
      <c r="P124" s="187">
        <f>O124*H124</f>
        <v>0</v>
      </c>
      <c r="Q124" s="187">
        <v>0</v>
      </c>
      <c r="R124" s="187">
        <f>Q124*H124</f>
        <v>0</v>
      </c>
      <c r="S124" s="187">
        <v>2.9999999999999997E-4</v>
      </c>
      <c r="T124" s="188">
        <f>S124*H124</f>
        <v>1.2959999999999999E-2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184</v>
      </c>
      <c r="AT124" s="189" t="s">
        <v>179</v>
      </c>
      <c r="AU124" s="189" t="s">
        <v>81</v>
      </c>
      <c r="AY124" s="17" t="s">
        <v>177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7" t="s">
        <v>79</v>
      </c>
      <c r="BK124" s="190">
        <f>ROUND(I124*H124,2)</f>
        <v>0</v>
      </c>
      <c r="BL124" s="17" t="s">
        <v>184</v>
      </c>
      <c r="BM124" s="189" t="s">
        <v>454</v>
      </c>
    </row>
    <row r="125" spans="1:65" s="2" customFormat="1" ht="11.25">
      <c r="A125" s="34"/>
      <c r="B125" s="35"/>
      <c r="C125" s="36"/>
      <c r="D125" s="191" t="s">
        <v>186</v>
      </c>
      <c r="E125" s="36"/>
      <c r="F125" s="192" t="s">
        <v>453</v>
      </c>
      <c r="G125" s="36"/>
      <c r="H125" s="36"/>
      <c r="I125" s="193"/>
      <c r="J125" s="36"/>
      <c r="K125" s="36"/>
      <c r="L125" s="39"/>
      <c r="M125" s="194"/>
      <c r="N125" s="195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186</v>
      </c>
      <c r="AU125" s="17" t="s">
        <v>81</v>
      </c>
    </row>
    <row r="126" spans="1:65" s="2" customFormat="1" ht="39">
      <c r="A126" s="34"/>
      <c r="B126" s="35"/>
      <c r="C126" s="36"/>
      <c r="D126" s="191" t="s">
        <v>188</v>
      </c>
      <c r="E126" s="36"/>
      <c r="F126" s="196" t="s">
        <v>455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188</v>
      </c>
      <c r="AU126" s="17" t="s">
        <v>81</v>
      </c>
    </row>
    <row r="127" spans="1:65" s="2" customFormat="1" ht="19.5">
      <c r="A127" s="34"/>
      <c r="B127" s="35"/>
      <c r="C127" s="36"/>
      <c r="D127" s="191" t="s">
        <v>205</v>
      </c>
      <c r="E127" s="36"/>
      <c r="F127" s="196" t="s">
        <v>456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205</v>
      </c>
      <c r="AU127" s="17" t="s">
        <v>81</v>
      </c>
    </row>
    <row r="128" spans="1:65" s="13" customFormat="1" ht="11.25">
      <c r="B128" s="197"/>
      <c r="C128" s="198"/>
      <c r="D128" s="191" t="s">
        <v>214</v>
      </c>
      <c r="E128" s="199" t="s">
        <v>19</v>
      </c>
      <c r="F128" s="200" t="s">
        <v>681</v>
      </c>
      <c r="G128" s="198"/>
      <c r="H128" s="201">
        <v>43.2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214</v>
      </c>
      <c r="AU128" s="207" t="s">
        <v>81</v>
      </c>
      <c r="AV128" s="13" t="s">
        <v>81</v>
      </c>
      <c r="AW128" s="13" t="s">
        <v>34</v>
      </c>
      <c r="AX128" s="13" t="s">
        <v>72</v>
      </c>
      <c r="AY128" s="207" t="s">
        <v>177</v>
      </c>
    </row>
    <row r="129" spans="1:65" s="14" customFormat="1" ht="11.25">
      <c r="B129" s="208"/>
      <c r="C129" s="209"/>
      <c r="D129" s="191" t="s">
        <v>214</v>
      </c>
      <c r="E129" s="210" t="s">
        <v>19</v>
      </c>
      <c r="F129" s="211" t="s">
        <v>217</v>
      </c>
      <c r="G129" s="209"/>
      <c r="H129" s="212">
        <v>43.2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214</v>
      </c>
      <c r="AU129" s="218" t="s">
        <v>81</v>
      </c>
      <c r="AV129" s="14" t="s">
        <v>184</v>
      </c>
      <c r="AW129" s="14" t="s">
        <v>34</v>
      </c>
      <c r="AX129" s="14" t="s">
        <v>79</v>
      </c>
      <c r="AY129" s="218" t="s">
        <v>177</v>
      </c>
    </row>
    <row r="130" spans="1:65" s="2" customFormat="1" ht="24.2" customHeight="1">
      <c r="A130" s="34"/>
      <c r="B130" s="35"/>
      <c r="C130" s="178" t="s">
        <v>244</v>
      </c>
      <c r="D130" s="178" t="s">
        <v>179</v>
      </c>
      <c r="E130" s="179" t="s">
        <v>459</v>
      </c>
      <c r="F130" s="180" t="s">
        <v>460</v>
      </c>
      <c r="G130" s="181" t="s">
        <v>210</v>
      </c>
      <c r="H130" s="182">
        <v>6.3250000000000002</v>
      </c>
      <c r="I130" s="183"/>
      <c r="J130" s="184">
        <f>ROUND(I130*H130,2)</f>
        <v>0</v>
      </c>
      <c r="K130" s="180" t="s">
        <v>183</v>
      </c>
      <c r="L130" s="39"/>
      <c r="M130" s="185" t="s">
        <v>19</v>
      </c>
      <c r="N130" s="186" t="s">
        <v>43</v>
      </c>
      <c r="O130" s="64"/>
      <c r="P130" s="187">
        <f>O130*H130</f>
        <v>0</v>
      </c>
      <c r="Q130" s="187">
        <v>0</v>
      </c>
      <c r="R130" s="187">
        <f>Q130*H130</f>
        <v>0</v>
      </c>
      <c r="S130" s="187">
        <v>1.8</v>
      </c>
      <c r="T130" s="188">
        <f>S130*H130</f>
        <v>11.385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184</v>
      </c>
      <c r="AT130" s="189" t="s">
        <v>179</v>
      </c>
      <c r="AU130" s="189" t="s">
        <v>81</v>
      </c>
      <c r="AY130" s="17" t="s">
        <v>177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7" t="s">
        <v>79</v>
      </c>
      <c r="BK130" s="190">
        <f>ROUND(I130*H130,2)</f>
        <v>0</v>
      </c>
      <c r="BL130" s="17" t="s">
        <v>184</v>
      </c>
      <c r="BM130" s="189" t="s">
        <v>461</v>
      </c>
    </row>
    <row r="131" spans="1:65" s="2" customFormat="1" ht="19.5">
      <c r="A131" s="34"/>
      <c r="B131" s="35"/>
      <c r="C131" s="36"/>
      <c r="D131" s="191" t="s">
        <v>186</v>
      </c>
      <c r="E131" s="36"/>
      <c r="F131" s="192" t="s">
        <v>460</v>
      </c>
      <c r="G131" s="36"/>
      <c r="H131" s="36"/>
      <c r="I131" s="193"/>
      <c r="J131" s="36"/>
      <c r="K131" s="36"/>
      <c r="L131" s="39"/>
      <c r="M131" s="194"/>
      <c r="N131" s="195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186</v>
      </c>
      <c r="AU131" s="17" t="s">
        <v>81</v>
      </c>
    </row>
    <row r="132" spans="1:65" s="2" customFormat="1" ht="19.5">
      <c r="A132" s="34"/>
      <c r="B132" s="35"/>
      <c r="C132" s="36"/>
      <c r="D132" s="191" t="s">
        <v>205</v>
      </c>
      <c r="E132" s="36"/>
      <c r="F132" s="196" t="s">
        <v>682</v>
      </c>
      <c r="G132" s="36"/>
      <c r="H132" s="36"/>
      <c r="I132" s="193"/>
      <c r="J132" s="36"/>
      <c r="K132" s="36"/>
      <c r="L132" s="39"/>
      <c r="M132" s="194"/>
      <c r="N132" s="195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205</v>
      </c>
      <c r="AU132" s="17" t="s">
        <v>81</v>
      </c>
    </row>
    <row r="133" spans="1:65" s="13" customFormat="1" ht="11.25">
      <c r="B133" s="197"/>
      <c r="C133" s="198"/>
      <c r="D133" s="191" t="s">
        <v>214</v>
      </c>
      <c r="E133" s="199" t="s">
        <v>19</v>
      </c>
      <c r="F133" s="200" t="s">
        <v>683</v>
      </c>
      <c r="G133" s="198"/>
      <c r="H133" s="201">
        <v>6.3250000000000002</v>
      </c>
      <c r="I133" s="202"/>
      <c r="J133" s="198"/>
      <c r="K133" s="198"/>
      <c r="L133" s="203"/>
      <c r="M133" s="204"/>
      <c r="N133" s="205"/>
      <c r="O133" s="205"/>
      <c r="P133" s="205"/>
      <c r="Q133" s="205"/>
      <c r="R133" s="205"/>
      <c r="S133" s="205"/>
      <c r="T133" s="206"/>
      <c r="AT133" s="207" t="s">
        <v>214</v>
      </c>
      <c r="AU133" s="207" t="s">
        <v>81</v>
      </c>
      <c r="AV133" s="13" t="s">
        <v>81</v>
      </c>
      <c r="AW133" s="13" t="s">
        <v>34</v>
      </c>
      <c r="AX133" s="13" t="s">
        <v>72</v>
      </c>
      <c r="AY133" s="207" t="s">
        <v>177</v>
      </c>
    </row>
    <row r="134" spans="1:65" s="14" customFormat="1" ht="11.25">
      <c r="B134" s="208"/>
      <c r="C134" s="209"/>
      <c r="D134" s="191" t="s">
        <v>214</v>
      </c>
      <c r="E134" s="210" t="s">
        <v>19</v>
      </c>
      <c r="F134" s="211" t="s">
        <v>217</v>
      </c>
      <c r="G134" s="209"/>
      <c r="H134" s="212">
        <v>6.3250000000000002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214</v>
      </c>
      <c r="AU134" s="218" t="s">
        <v>81</v>
      </c>
      <c r="AV134" s="14" t="s">
        <v>184</v>
      </c>
      <c r="AW134" s="14" t="s">
        <v>34</v>
      </c>
      <c r="AX134" s="14" t="s">
        <v>79</v>
      </c>
      <c r="AY134" s="218" t="s">
        <v>177</v>
      </c>
    </row>
    <row r="135" spans="1:65" s="2" customFormat="1" ht="24.2" customHeight="1">
      <c r="A135" s="34"/>
      <c r="B135" s="35"/>
      <c r="C135" s="178" t="s">
        <v>249</v>
      </c>
      <c r="D135" s="178" t="s">
        <v>179</v>
      </c>
      <c r="E135" s="179" t="s">
        <v>466</v>
      </c>
      <c r="F135" s="180" t="s">
        <v>467</v>
      </c>
      <c r="G135" s="181" t="s">
        <v>182</v>
      </c>
      <c r="H135" s="182">
        <v>72</v>
      </c>
      <c r="I135" s="183"/>
      <c r="J135" s="184">
        <f>ROUND(I135*H135,2)</f>
        <v>0</v>
      </c>
      <c r="K135" s="180" t="s">
        <v>183</v>
      </c>
      <c r="L135" s="39"/>
      <c r="M135" s="185" t="s">
        <v>19</v>
      </c>
      <c r="N135" s="186" t="s">
        <v>43</v>
      </c>
      <c r="O135" s="64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9" t="s">
        <v>184</v>
      </c>
      <c r="AT135" s="189" t="s">
        <v>179</v>
      </c>
      <c r="AU135" s="189" t="s">
        <v>81</v>
      </c>
      <c r="AY135" s="17" t="s">
        <v>177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7" t="s">
        <v>79</v>
      </c>
      <c r="BK135" s="190">
        <f>ROUND(I135*H135,2)</f>
        <v>0</v>
      </c>
      <c r="BL135" s="17" t="s">
        <v>184</v>
      </c>
      <c r="BM135" s="189" t="s">
        <v>468</v>
      </c>
    </row>
    <row r="136" spans="1:65" s="2" customFormat="1" ht="29.25">
      <c r="A136" s="34"/>
      <c r="B136" s="35"/>
      <c r="C136" s="36"/>
      <c r="D136" s="191" t="s">
        <v>186</v>
      </c>
      <c r="E136" s="36"/>
      <c r="F136" s="192" t="s">
        <v>469</v>
      </c>
      <c r="G136" s="36"/>
      <c r="H136" s="36"/>
      <c r="I136" s="193"/>
      <c r="J136" s="36"/>
      <c r="K136" s="36"/>
      <c r="L136" s="39"/>
      <c r="M136" s="194"/>
      <c r="N136" s="195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186</v>
      </c>
      <c r="AU136" s="17" t="s">
        <v>81</v>
      </c>
    </row>
    <row r="137" spans="1:65" s="2" customFormat="1" ht="78">
      <c r="A137" s="34"/>
      <c r="B137" s="35"/>
      <c r="C137" s="36"/>
      <c r="D137" s="191" t="s">
        <v>188</v>
      </c>
      <c r="E137" s="36"/>
      <c r="F137" s="196" t="s">
        <v>470</v>
      </c>
      <c r="G137" s="36"/>
      <c r="H137" s="36"/>
      <c r="I137" s="193"/>
      <c r="J137" s="36"/>
      <c r="K137" s="36"/>
      <c r="L137" s="39"/>
      <c r="M137" s="194"/>
      <c r="N137" s="195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188</v>
      </c>
      <c r="AU137" s="17" t="s">
        <v>81</v>
      </c>
    </row>
    <row r="138" spans="1:65" s="13" customFormat="1" ht="11.25">
      <c r="B138" s="197"/>
      <c r="C138" s="198"/>
      <c r="D138" s="191" t="s">
        <v>214</v>
      </c>
      <c r="E138" s="199" t="s">
        <v>19</v>
      </c>
      <c r="F138" s="200" t="s">
        <v>684</v>
      </c>
      <c r="G138" s="198"/>
      <c r="H138" s="201">
        <v>24</v>
      </c>
      <c r="I138" s="202"/>
      <c r="J138" s="198"/>
      <c r="K138" s="198"/>
      <c r="L138" s="203"/>
      <c r="M138" s="204"/>
      <c r="N138" s="205"/>
      <c r="O138" s="205"/>
      <c r="P138" s="205"/>
      <c r="Q138" s="205"/>
      <c r="R138" s="205"/>
      <c r="S138" s="205"/>
      <c r="T138" s="206"/>
      <c r="AT138" s="207" t="s">
        <v>214</v>
      </c>
      <c r="AU138" s="207" t="s">
        <v>81</v>
      </c>
      <c r="AV138" s="13" t="s">
        <v>81</v>
      </c>
      <c r="AW138" s="13" t="s">
        <v>34</v>
      </c>
      <c r="AX138" s="13" t="s">
        <v>72</v>
      </c>
      <c r="AY138" s="207" t="s">
        <v>177</v>
      </c>
    </row>
    <row r="139" spans="1:65" s="13" customFormat="1" ht="11.25">
      <c r="B139" s="197"/>
      <c r="C139" s="198"/>
      <c r="D139" s="191" t="s">
        <v>214</v>
      </c>
      <c r="E139" s="199" t="s">
        <v>19</v>
      </c>
      <c r="F139" s="200" t="s">
        <v>685</v>
      </c>
      <c r="G139" s="198"/>
      <c r="H139" s="201">
        <v>48</v>
      </c>
      <c r="I139" s="202"/>
      <c r="J139" s="198"/>
      <c r="K139" s="198"/>
      <c r="L139" s="203"/>
      <c r="M139" s="204"/>
      <c r="N139" s="205"/>
      <c r="O139" s="205"/>
      <c r="P139" s="205"/>
      <c r="Q139" s="205"/>
      <c r="R139" s="205"/>
      <c r="S139" s="205"/>
      <c r="T139" s="206"/>
      <c r="AT139" s="207" t="s">
        <v>214</v>
      </c>
      <c r="AU139" s="207" t="s">
        <v>81</v>
      </c>
      <c r="AV139" s="13" t="s">
        <v>81</v>
      </c>
      <c r="AW139" s="13" t="s">
        <v>34</v>
      </c>
      <c r="AX139" s="13" t="s">
        <v>72</v>
      </c>
      <c r="AY139" s="207" t="s">
        <v>177</v>
      </c>
    </row>
    <row r="140" spans="1:65" s="14" customFormat="1" ht="11.25">
      <c r="B140" s="208"/>
      <c r="C140" s="209"/>
      <c r="D140" s="191" t="s">
        <v>214</v>
      </c>
      <c r="E140" s="210" t="s">
        <v>19</v>
      </c>
      <c r="F140" s="211" t="s">
        <v>217</v>
      </c>
      <c r="G140" s="209"/>
      <c r="H140" s="212">
        <v>72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214</v>
      </c>
      <c r="AU140" s="218" t="s">
        <v>81</v>
      </c>
      <c r="AV140" s="14" t="s">
        <v>184</v>
      </c>
      <c r="AW140" s="14" t="s">
        <v>34</v>
      </c>
      <c r="AX140" s="14" t="s">
        <v>79</v>
      </c>
      <c r="AY140" s="218" t="s">
        <v>177</v>
      </c>
    </row>
    <row r="141" spans="1:65" s="2" customFormat="1" ht="24.2" customHeight="1">
      <c r="A141" s="34"/>
      <c r="B141" s="35"/>
      <c r="C141" s="178" t="s">
        <v>254</v>
      </c>
      <c r="D141" s="178" t="s">
        <v>179</v>
      </c>
      <c r="E141" s="179" t="s">
        <v>475</v>
      </c>
      <c r="F141" s="180" t="s">
        <v>476</v>
      </c>
      <c r="G141" s="181" t="s">
        <v>182</v>
      </c>
      <c r="H141" s="182">
        <v>1440</v>
      </c>
      <c r="I141" s="183"/>
      <c r="J141" s="184">
        <f>ROUND(I141*H141,2)</f>
        <v>0</v>
      </c>
      <c r="K141" s="180" t="s">
        <v>183</v>
      </c>
      <c r="L141" s="39"/>
      <c r="M141" s="185" t="s">
        <v>19</v>
      </c>
      <c r="N141" s="186" t="s">
        <v>43</v>
      </c>
      <c r="O141" s="64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184</v>
      </c>
      <c r="AT141" s="189" t="s">
        <v>179</v>
      </c>
      <c r="AU141" s="189" t="s">
        <v>81</v>
      </c>
      <c r="AY141" s="17" t="s">
        <v>177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7" t="s">
        <v>79</v>
      </c>
      <c r="BK141" s="190">
        <f>ROUND(I141*H141,2)</f>
        <v>0</v>
      </c>
      <c r="BL141" s="17" t="s">
        <v>184</v>
      </c>
      <c r="BM141" s="189" t="s">
        <v>477</v>
      </c>
    </row>
    <row r="142" spans="1:65" s="2" customFormat="1" ht="29.25">
      <c r="A142" s="34"/>
      <c r="B142" s="35"/>
      <c r="C142" s="36"/>
      <c r="D142" s="191" t="s">
        <v>186</v>
      </c>
      <c r="E142" s="36"/>
      <c r="F142" s="192" t="s">
        <v>478</v>
      </c>
      <c r="G142" s="36"/>
      <c r="H142" s="36"/>
      <c r="I142" s="193"/>
      <c r="J142" s="36"/>
      <c r="K142" s="36"/>
      <c r="L142" s="39"/>
      <c r="M142" s="194"/>
      <c r="N142" s="195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186</v>
      </c>
      <c r="AU142" s="17" t="s">
        <v>81</v>
      </c>
    </row>
    <row r="143" spans="1:65" s="2" customFormat="1" ht="78">
      <c r="A143" s="34"/>
      <c r="B143" s="35"/>
      <c r="C143" s="36"/>
      <c r="D143" s="191" t="s">
        <v>188</v>
      </c>
      <c r="E143" s="36"/>
      <c r="F143" s="196" t="s">
        <v>470</v>
      </c>
      <c r="G143" s="36"/>
      <c r="H143" s="36"/>
      <c r="I143" s="193"/>
      <c r="J143" s="36"/>
      <c r="K143" s="36"/>
      <c r="L143" s="39"/>
      <c r="M143" s="194"/>
      <c r="N143" s="195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188</v>
      </c>
      <c r="AU143" s="17" t="s">
        <v>81</v>
      </c>
    </row>
    <row r="144" spans="1:65" s="13" customFormat="1" ht="11.25">
      <c r="B144" s="197"/>
      <c r="C144" s="198"/>
      <c r="D144" s="191" t="s">
        <v>214</v>
      </c>
      <c r="E144" s="199" t="s">
        <v>19</v>
      </c>
      <c r="F144" s="200" t="s">
        <v>686</v>
      </c>
      <c r="G144" s="198"/>
      <c r="H144" s="201">
        <v>1440</v>
      </c>
      <c r="I144" s="202"/>
      <c r="J144" s="198"/>
      <c r="K144" s="198"/>
      <c r="L144" s="203"/>
      <c r="M144" s="204"/>
      <c r="N144" s="205"/>
      <c r="O144" s="205"/>
      <c r="P144" s="205"/>
      <c r="Q144" s="205"/>
      <c r="R144" s="205"/>
      <c r="S144" s="205"/>
      <c r="T144" s="206"/>
      <c r="AT144" s="207" t="s">
        <v>214</v>
      </c>
      <c r="AU144" s="207" t="s">
        <v>81</v>
      </c>
      <c r="AV144" s="13" t="s">
        <v>81</v>
      </c>
      <c r="AW144" s="13" t="s">
        <v>34</v>
      </c>
      <c r="AX144" s="13" t="s">
        <v>72</v>
      </c>
      <c r="AY144" s="207" t="s">
        <v>177</v>
      </c>
    </row>
    <row r="145" spans="1:65" s="14" customFormat="1" ht="11.25">
      <c r="B145" s="208"/>
      <c r="C145" s="209"/>
      <c r="D145" s="191" t="s">
        <v>214</v>
      </c>
      <c r="E145" s="210" t="s">
        <v>19</v>
      </c>
      <c r="F145" s="211" t="s">
        <v>217</v>
      </c>
      <c r="G145" s="209"/>
      <c r="H145" s="212">
        <v>1440</v>
      </c>
      <c r="I145" s="213"/>
      <c r="J145" s="209"/>
      <c r="K145" s="209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214</v>
      </c>
      <c r="AU145" s="218" t="s">
        <v>81</v>
      </c>
      <c r="AV145" s="14" t="s">
        <v>184</v>
      </c>
      <c r="AW145" s="14" t="s">
        <v>34</v>
      </c>
      <c r="AX145" s="14" t="s">
        <v>79</v>
      </c>
      <c r="AY145" s="218" t="s">
        <v>177</v>
      </c>
    </row>
    <row r="146" spans="1:65" s="2" customFormat="1" ht="24.2" customHeight="1">
      <c r="A146" s="34"/>
      <c r="B146" s="35"/>
      <c r="C146" s="178" t="s">
        <v>263</v>
      </c>
      <c r="D146" s="178" t="s">
        <v>179</v>
      </c>
      <c r="E146" s="179" t="s">
        <v>481</v>
      </c>
      <c r="F146" s="180" t="s">
        <v>482</v>
      </c>
      <c r="G146" s="181" t="s">
        <v>182</v>
      </c>
      <c r="H146" s="182">
        <v>72</v>
      </c>
      <c r="I146" s="183"/>
      <c r="J146" s="184">
        <f>ROUND(I146*H146,2)</f>
        <v>0</v>
      </c>
      <c r="K146" s="180" t="s">
        <v>183</v>
      </c>
      <c r="L146" s="39"/>
      <c r="M146" s="185" t="s">
        <v>19</v>
      </c>
      <c r="N146" s="186" t="s">
        <v>43</v>
      </c>
      <c r="O146" s="64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184</v>
      </c>
      <c r="AT146" s="189" t="s">
        <v>179</v>
      </c>
      <c r="AU146" s="189" t="s">
        <v>81</v>
      </c>
      <c r="AY146" s="17" t="s">
        <v>177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79</v>
      </c>
      <c r="BK146" s="190">
        <f>ROUND(I146*H146,2)</f>
        <v>0</v>
      </c>
      <c r="BL146" s="17" t="s">
        <v>184</v>
      </c>
      <c r="BM146" s="189" t="s">
        <v>483</v>
      </c>
    </row>
    <row r="147" spans="1:65" s="2" customFormat="1" ht="29.25">
      <c r="A147" s="34"/>
      <c r="B147" s="35"/>
      <c r="C147" s="36"/>
      <c r="D147" s="191" t="s">
        <v>186</v>
      </c>
      <c r="E147" s="36"/>
      <c r="F147" s="192" t="s">
        <v>484</v>
      </c>
      <c r="G147" s="36"/>
      <c r="H147" s="36"/>
      <c r="I147" s="193"/>
      <c r="J147" s="36"/>
      <c r="K147" s="36"/>
      <c r="L147" s="39"/>
      <c r="M147" s="194"/>
      <c r="N147" s="195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186</v>
      </c>
      <c r="AU147" s="17" t="s">
        <v>81</v>
      </c>
    </row>
    <row r="148" spans="1:65" s="2" customFormat="1" ht="39">
      <c r="A148" s="34"/>
      <c r="B148" s="35"/>
      <c r="C148" s="36"/>
      <c r="D148" s="191" t="s">
        <v>188</v>
      </c>
      <c r="E148" s="36"/>
      <c r="F148" s="196" t="s">
        <v>485</v>
      </c>
      <c r="G148" s="36"/>
      <c r="H148" s="36"/>
      <c r="I148" s="193"/>
      <c r="J148" s="36"/>
      <c r="K148" s="36"/>
      <c r="L148" s="39"/>
      <c r="M148" s="194"/>
      <c r="N148" s="19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188</v>
      </c>
      <c r="AU148" s="17" t="s">
        <v>81</v>
      </c>
    </row>
    <row r="149" spans="1:65" s="2" customFormat="1" ht="24.2" customHeight="1">
      <c r="A149" s="34"/>
      <c r="B149" s="35"/>
      <c r="C149" s="178" t="s">
        <v>270</v>
      </c>
      <c r="D149" s="178" t="s">
        <v>179</v>
      </c>
      <c r="E149" s="179" t="s">
        <v>487</v>
      </c>
      <c r="F149" s="180" t="s">
        <v>488</v>
      </c>
      <c r="G149" s="181" t="s">
        <v>440</v>
      </c>
      <c r="H149" s="182">
        <v>30</v>
      </c>
      <c r="I149" s="183"/>
      <c r="J149" s="184">
        <f>ROUND(I149*H149,2)</f>
        <v>0</v>
      </c>
      <c r="K149" s="180" t="s">
        <v>183</v>
      </c>
      <c r="L149" s="39"/>
      <c r="M149" s="185" t="s">
        <v>19</v>
      </c>
      <c r="N149" s="186" t="s">
        <v>43</v>
      </c>
      <c r="O149" s="64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184</v>
      </c>
      <c r="AT149" s="189" t="s">
        <v>179</v>
      </c>
      <c r="AU149" s="189" t="s">
        <v>81</v>
      </c>
      <c r="AY149" s="17" t="s">
        <v>177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79</v>
      </c>
      <c r="BK149" s="190">
        <f>ROUND(I149*H149,2)</f>
        <v>0</v>
      </c>
      <c r="BL149" s="17" t="s">
        <v>184</v>
      </c>
      <c r="BM149" s="189" t="s">
        <v>489</v>
      </c>
    </row>
    <row r="150" spans="1:65" s="2" customFormat="1" ht="19.5">
      <c r="A150" s="34"/>
      <c r="B150" s="35"/>
      <c r="C150" s="36"/>
      <c r="D150" s="191" t="s">
        <v>186</v>
      </c>
      <c r="E150" s="36"/>
      <c r="F150" s="192" t="s">
        <v>490</v>
      </c>
      <c r="G150" s="36"/>
      <c r="H150" s="36"/>
      <c r="I150" s="193"/>
      <c r="J150" s="36"/>
      <c r="K150" s="36"/>
      <c r="L150" s="39"/>
      <c r="M150" s="194"/>
      <c r="N150" s="195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186</v>
      </c>
      <c r="AU150" s="17" t="s">
        <v>81</v>
      </c>
    </row>
    <row r="151" spans="1:65" s="2" customFormat="1" ht="87.75">
      <c r="A151" s="34"/>
      <c r="B151" s="35"/>
      <c r="C151" s="36"/>
      <c r="D151" s="191" t="s">
        <v>188</v>
      </c>
      <c r="E151" s="36"/>
      <c r="F151" s="196" t="s">
        <v>491</v>
      </c>
      <c r="G151" s="36"/>
      <c r="H151" s="36"/>
      <c r="I151" s="193"/>
      <c r="J151" s="36"/>
      <c r="K151" s="36"/>
      <c r="L151" s="39"/>
      <c r="M151" s="194"/>
      <c r="N151" s="195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188</v>
      </c>
      <c r="AU151" s="17" t="s">
        <v>81</v>
      </c>
    </row>
    <row r="152" spans="1:65" s="13" customFormat="1" ht="11.25">
      <c r="B152" s="197"/>
      <c r="C152" s="198"/>
      <c r="D152" s="191" t="s">
        <v>214</v>
      </c>
      <c r="E152" s="199" t="s">
        <v>19</v>
      </c>
      <c r="F152" s="200" t="s">
        <v>687</v>
      </c>
      <c r="G152" s="198"/>
      <c r="H152" s="201">
        <v>6</v>
      </c>
      <c r="I152" s="202"/>
      <c r="J152" s="198"/>
      <c r="K152" s="198"/>
      <c r="L152" s="203"/>
      <c r="M152" s="204"/>
      <c r="N152" s="205"/>
      <c r="O152" s="205"/>
      <c r="P152" s="205"/>
      <c r="Q152" s="205"/>
      <c r="R152" s="205"/>
      <c r="S152" s="205"/>
      <c r="T152" s="206"/>
      <c r="AT152" s="207" t="s">
        <v>214</v>
      </c>
      <c r="AU152" s="207" t="s">
        <v>81</v>
      </c>
      <c r="AV152" s="13" t="s">
        <v>81</v>
      </c>
      <c r="AW152" s="13" t="s">
        <v>34</v>
      </c>
      <c r="AX152" s="13" t="s">
        <v>72</v>
      </c>
      <c r="AY152" s="207" t="s">
        <v>177</v>
      </c>
    </row>
    <row r="153" spans="1:65" s="13" customFormat="1" ht="11.25">
      <c r="B153" s="197"/>
      <c r="C153" s="198"/>
      <c r="D153" s="191" t="s">
        <v>214</v>
      </c>
      <c r="E153" s="199" t="s">
        <v>19</v>
      </c>
      <c r="F153" s="200" t="s">
        <v>688</v>
      </c>
      <c r="G153" s="198"/>
      <c r="H153" s="201">
        <v>24</v>
      </c>
      <c r="I153" s="202"/>
      <c r="J153" s="198"/>
      <c r="K153" s="198"/>
      <c r="L153" s="203"/>
      <c r="M153" s="204"/>
      <c r="N153" s="205"/>
      <c r="O153" s="205"/>
      <c r="P153" s="205"/>
      <c r="Q153" s="205"/>
      <c r="R153" s="205"/>
      <c r="S153" s="205"/>
      <c r="T153" s="206"/>
      <c r="AT153" s="207" t="s">
        <v>214</v>
      </c>
      <c r="AU153" s="207" t="s">
        <v>81</v>
      </c>
      <c r="AV153" s="13" t="s">
        <v>81</v>
      </c>
      <c r="AW153" s="13" t="s">
        <v>34</v>
      </c>
      <c r="AX153" s="13" t="s">
        <v>72</v>
      </c>
      <c r="AY153" s="207" t="s">
        <v>177</v>
      </c>
    </row>
    <row r="154" spans="1:65" s="14" customFormat="1" ht="11.25">
      <c r="B154" s="208"/>
      <c r="C154" s="209"/>
      <c r="D154" s="191" t="s">
        <v>214</v>
      </c>
      <c r="E154" s="210" t="s">
        <v>19</v>
      </c>
      <c r="F154" s="211" t="s">
        <v>217</v>
      </c>
      <c r="G154" s="209"/>
      <c r="H154" s="212">
        <v>30</v>
      </c>
      <c r="I154" s="213"/>
      <c r="J154" s="209"/>
      <c r="K154" s="209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214</v>
      </c>
      <c r="AU154" s="218" t="s">
        <v>81</v>
      </c>
      <c r="AV154" s="14" t="s">
        <v>184</v>
      </c>
      <c r="AW154" s="14" t="s">
        <v>34</v>
      </c>
      <c r="AX154" s="14" t="s">
        <v>79</v>
      </c>
      <c r="AY154" s="218" t="s">
        <v>177</v>
      </c>
    </row>
    <row r="155" spans="1:65" s="2" customFormat="1" ht="24.2" customHeight="1">
      <c r="A155" s="34"/>
      <c r="B155" s="35"/>
      <c r="C155" s="178" t="s">
        <v>8</v>
      </c>
      <c r="D155" s="178" t="s">
        <v>179</v>
      </c>
      <c r="E155" s="179" t="s">
        <v>496</v>
      </c>
      <c r="F155" s="180" t="s">
        <v>497</v>
      </c>
      <c r="G155" s="181" t="s">
        <v>440</v>
      </c>
      <c r="H155" s="182">
        <v>90</v>
      </c>
      <c r="I155" s="183"/>
      <c r="J155" s="184">
        <f>ROUND(I155*H155,2)</f>
        <v>0</v>
      </c>
      <c r="K155" s="180" t="s">
        <v>183</v>
      </c>
      <c r="L155" s="39"/>
      <c r="M155" s="185" t="s">
        <v>19</v>
      </c>
      <c r="N155" s="186" t="s">
        <v>43</v>
      </c>
      <c r="O155" s="64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184</v>
      </c>
      <c r="AT155" s="189" t="s">
        <v>179</v>
      </c>
      <c r="AU155" s="189" t="s">
        <v>81</v>
      </c>
      <c r="AY155" s="17" t="s">
        <v>177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79</v>
      </c>
      <c r="BK155" s="190">
        <f>ROUND(I155*H155,2)</f>
        <v>0</v>
      </c>
      <c r="BL155" s="17" t="s">
        <v>184</v>
      </c>
      <c r="BM155" s="189" t="s">
        <v>498</v>
      </c>
    </row>
    <row r="156" spans="1:65" s="2" customFormat="1" ht="19.5">
      <c r="A156" s="34"/>
      <c r="B156" s="35"/>
      <c r="C156" s="36"/>
      <c r="D156" s="191" t="s">
        <v>186</v>
      </c>
      <c r="E156" s="36"/>
      <c r="F156" s="192" t="s">
        <v>499</v>
      </c>
      <c r="G156" s="36"/>
      <c r="H156" s="36"/>
      <c r="I156" s="193"/>
      <c r="J156" s="36"/>
      <c r="K156" s="36"/>
      <c r="L156" s="39"/>
      <c r="M156" s="194"/>
      <c r="N156" s="195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186</v>
      </c>
      <c r="AU156" s="17" t="s">
        <v>81</v>
      </c>
    </row>
    <row r="157" spans="1:65" s="2" customFormat="1" ht="87.75">
      <c r="A157" s="34"/>
      <c r="B157" s="35"/>
      <c r="C157" s="36"/>
      <c r="D157" s="191" t="s">
        <v>188</v>
      </c>
      <c r="E157" s="36"/>
      <c r="F157" s="196" t="s">
        <v>491</v>
      </c>
      <c r="G157" s="36"/>
      <c r="H157" s="36"/>
      <c r="I157" s="193"/>
      <c r="J157" s="36"/>
      <c r="K157" s="36"/>
      <c r="L157" s="39"/>
      <c r="M157" s="194"/>
      <c r="N157" s="195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188</v>
      </c>
      <c r="AU157" s="17" t="s">
        <v>81</v>
      </c>
    </row>
    <row r="158" spans="1:65" s="13" customFormat="1" ht="11.25">
      <c r="B158" s="197"/>
      <c r="C158" s="198"/>
      <c r="D158" s="191" t="s">
        <v>214</v>
      </c>
      <c r="E158" s="199" t="s">
        <v>19</v>
      </c>
      <c r="F158" s="200" t="s">
        <v>689</v>
      </c>
      <c r="G158" s="198"/>
      <c r="H158" s="201">
        <v>90</v>
      </c>
      <c r="I158" s="202"/>
      <c r="J158" s="198"/>
      <c r="K158" s="198"/>
      <c r="L158" s="203"/>
      <c r="M158" s="204"/>
      <c r="N158" s="205"/>
      <c r="O158" s="205"/>
      <c r="P158" s="205"/>
      <c r="Q158" s="205"/>
      <c r="R158" s="205"/>
      <c r="S158" s="205"/>
      <c r="T158" s="206"/>
      <c r="AT158" s="207" t="s">
        <v>214</v>
      </c>
      <c r="AU158" s="207" t="s">
        <v>81</v>
      </c>
      <c r="AV158" s="13" t="s">
        <v>81</v>
      </c>
      <c r="AW158" s="13" t="s">
        <v>34</v>
      </c>
      <c r="AX158" s="13" t="s">
        <v>72</v>
      </c>
      <c r="AY158" s="207" t="s">
        <v>177</v>
      </c>
    </row>
    <row r="159" spans="1:65" s="14" customFormat="1" ht="11.25">
      <c r="B159" s="208"/>
      <c r="C159" s="209"/>
      <c r="D159" s="191" t="s">
        <v>214</v>
      </c>
      <c r="E159" s="210" t="s">
        <v>19</v>
      </c>
      <c r="F159" s="211" t="s">
        <v>217</v>
      </c>
      <c r="G159" s="209"/>
      <c r="H159" s="212">
        <v>90</v>
      </c>
      <c r="I159" s="213"/>
      <c r="J159" s="209"/>
      <c r="K159" s="209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214</v>
      </c>
      <c r="AU159" s="218" t="s">
        <v>81</v>
      </c>
      <c r="AV159" s="14" t="s">
        <v>184</v>
      </c>
      <c r="AW159" s="14" t="s">
        <v>34</v>
      </c>
      <c r="AX159" s="14" t="s">
        <v>79</v>
      </c>
      <c r="AY159" s="218" t="s">
        <v>177</v>
      </c>
    </row>
    <row r="160" spans="1:65" s="2" customFormat="1" ht="24.2" customHeight="1">
      <c r="A160" s="34"/>
      <c r="B160" s="35"/>
      <c r="C160" s="178" t="s">
        <v>281</v>
      </c>
      <c r="D160" s="178" t="s">
        <v>179</v>
      </c>
      <c r="E160" s="179" t="s">
        <v>502</v>
      </c>
      <c r="F160" s="180" t="s">
        <v>503</v>
      </c>
      <c r="G160" s="181" t="s">
        <v>440</v>
      </c>
      <c r="H160" s="182">
        <v>30</v>
      </c>
      <c r="I160" s="183"/>
      <c r="J160" s="184">
        <f>ROUND(I160*H160,2)</f>
        <v>0</v>
      </c>
      <c r="K160" s="180" t="s">
        <v>183</v>
      </c>
      <c r="L160" s="39"/>
      <c r="M160" s="185" t="s">
        <v>19</v>
      </c>
      <c r="N160" s="186" t="s">
        <v>43</v>
      </c>
      <c r="O160" s="64"/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184</v>
      </c>
      <c r="AT160" s="189" t="s">
        <v>179</v>
      </c>
      <c r="AU160" s="189" t="s">
        <v>81</v>
      </c>
      <c r="AY160" s="17" t="s">
        <v>177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7" t="s">
        <v>79</v>
      </c>
      <c r="BK160" s="190">
        <f>ROUND(I160*H160,2)</f>
        <v>0</v>
      </c>
      <c r="BL160" s="17" t="s">
        <v>184</v>
      </c>
      <c r="BM160" s="189" t="s">
        <v>504</v>
      </c>
    </row>
    <row r="161" spans="1:65" s="2" customFormat="1" ht="19.5">
      <c r="A161" s="34"/>
      <c r="B161" s="35"/>
      <c r="C161" s="36"/>
      <c r="D161" s="191" t="s">
        <v>186</v>
      </c>
      <c r="E161" s="36"/>
      <c r="F161" s="192" t="s">
        <v>505</v>
      </c>
      <c r="G161" s="36"/>
      <c r="H161" s="36"/>
      <c r="I161" s="193"/>
      <c r="J161" s="36"/>
      <c r="K161" s="36"/>
      <c r="L161" s="39"/>
      <c r="M161" s="194"/>
      <c r="N161" s="195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186</v>
      </c>
      <c r="AU161" s="17" t="s">
        <v>81</v>
      </c>
    </row>
    <row r="162" spans="1:65" s="2" customFormat="1" ht="48.75">
      <c r="A162" s="34"/>
      <c r="B162" s="35"/>
      <c r="C162" s="36"/>
      <c r="D162" s="191" t="s">
        <v>188</v>
      </c>
      <c r="E162" s="36"/>
      <c r="F162" s="196" t="s">
        <v>506</v>
      </c>
      <c r="G162" s="36"/>
      <c r="H162" s="36"/>
      <c r="I162" s="193"/>
      <c r="J162" s="36"/>
      <c r="K162" s="36"/>
      <c r="L162" s="39"/>
      <c r="M162" s="194"/>
      <c r="N162" s="195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188</v>
      </c>
      <c r="AU162" s="17" t="s">
        <v>81</v>
      </c>
    </row>
    <row r="163" spans="1:65" s="2" customFormat="1" ht="24.2" customHeight="1">
      <c r="A163" s="34"/>
      <c r="B163" s="35"/>
      <c r="C163" s="178" t="s">
        <v>289</v>
      </c>
      <c r="D163" s="178" t="s">
        <v>179</v>
      </c>
      <c r="E163" s="179" t="s">
        <v>508</v>
      </c>
      <c r="F163" s="180" t="s">
        <v>509</v>
      </c>
      <c r="G163" s="181" t="s">
        <v>210</v>
      </c>
      <c r="H163" s="182">
        <v>5.13</v>
      </c>
      <c r="I163" s="183"/>
      <c r="J163" s="184">
        <f>ROUND(I163*H163,2)</f>
        <v>0</v>
      </c>
      <c r="K163" s="180" t="s">
        <v>183</v>
      </c>
      <c r="L163" s="39"/>
      <c r="M163" s="185" t="s">
        <v>19</v>
      </c>
      <c r="N163" s="186" t="s">
        <v>43</v>
      </c>
      <c r="O163" s="64"/>
      <c r="P163" s="187">
        <f>O163*H163</f>
        <v>0</v>
      </c>
      <c r="Q163" s="187">
        <v>0</v>
      </c>
      <c r="R163" s="187">
        <f>Q163*H163</f>
        <v>0</v>
      </c>
      <c r="S163" s="187">
        <v>1.5E-3</v>
      </c>
      <c r="T163" s="188">
        <f>S163*H163</f>
        <v>7.6949999999999996E-3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184</v>
      </c>
      <c r="AT163" s="189" t="s">
        <v>179</v>
      </c>
      <c r="AU163" s="189" t="s">
        <v>81</v>
      </c>
      <c r="AY163" s="17" t="s">
        <v>177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7" t="s">
        <v>79</v>
      </c>
      <c r="BK163" s="190">
        <f>ROUND(I163*H163,2)</f>
        <v>0</v>
      </c>
      <c r="BL163" s="17" t="s">
        <v>184</v>
      </c>
      <c r="BM163" s="189" t="s">
        <v>510</v>
      </c>
    </row>
    <row r="164" spans="1:65" s="2" customFormat="1" ht="19.5">
      <c r="A164" s="34"/>
      <c r="B164" s="35"/>
      <c r="C164" s="36"/>
      <c r="D164" s="191" t="s">
        <v>186</v>
      </c>
      <c r="E164" s="36"/>
      <c r="F164" s="192" t="s">
        <v>511</v>
      </c>
      <c r="G164" s="36"/>
      <c r="H164" s="36"/>
      <c r="I164" s="193"/>
      <c r="J164" s="36"/>
      <c r="K164" s="36"/>
      <c r="L164" s="39"/>
      <c r="M164" s="194"/>
      <c r="N164" s="195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186</v>
      </c>
      <c r="AU164" s="17" t="s">
        <v>81</v>
      </c>
    </row>
    <row r="165" spans="1:65" s="2" customFormat="1" ht="48.75">
      <c r="A165" s="34"/>
      <c r="B165" s="35"/>
      <c r="C165" s="36"/>
      <c r="D165" s="191" t="s">
        <v>188</v>
      </c>
      <c r="E165" s="36"/>
      <c r="F165" s="196" t="s">
        <v>512</v>
      </c>
      <c r="G165" s="36"/>
      <c r="H165" s="36"/>
      <c r="I165" s="193"/>
      <c r="J165" s="36"/>
      <c r="K165" s="36"/>
      <c r="L165" s="39"/>
      <c r="M165" s="194"/>
      <c r="N165" s="195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188</v>
      </c>
      <c r="AU165" s="17" t="s">
        <v>81</v>
      </c>
    </row>
    <row r="166" spans="1:65" s="13" customFormat="1" ht="11.25">
      <c r="B166" s="197"/>
      <c r="C166" s="198"/>
      <c r="D166" s="191" t="s">
        <v>214</v>
      </c>
      <c r="E166" s="199" t="s">
        <v>19</v>
      </c>
      <c r="F166" s="200" t="s">
        <v>690</v>
      </c>
      <c r="G166" s="198"/>
      <c r="H166" s="201">
        <v>5.13</v>
      </c>
      <c r="I166" s="202"/>
      <c r="J166" s="198"/>
      <c r="K166" s="198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214</v>
      </c>
      <c r="AU166" s="207" t="s">
        <v>81</v>
      </c>
      <c r="AV166" s="13" t="s">
        <v>81</v>
      </c>
      <c r="AW166" s="13" t="s">
        <v>34</v>
      </c>
      <c r="AX166" s="13" t="s">
        <v>72</v>
      </c>
      <c r="AY166" s="207" t="s">
        <v>177</v>
      </c>
    </row>
    <row r="167" spans="1:65" s="14" customFormat="1" ht="11.25">
      <c r="B167" s="208"/>
      <c r="C167" s="209"/>
      <c r="D167" s="191" t="s">
        <v>214</v>
      </c>
      <c r="E167" s="210" t="s">
        <v>19</v>
      </c>
      <c r="F167" s="211" t="s">
        <v>217</v>
      </c>
      <c r="G167" s="209"/>
      <c r="H167" s="212">
        <v>5.13</v>
      </c>
      <c r="I167" s="213"/>
      <c r="J167" s="209"/>
      <c r="K167" s="209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214</v>
      </c>
      <c r="AU167" s="218" t="s">
        <v>81</v>
      </c>
      <c r="AV167" s="14" t="s">
        <v>184</v>
      </c>
      <c r="AW167" s="14" t="s">
        <v>34</v>
      </c>
      <c r="AX167" s="14" t="s">
        <v>79</v>
      </c>
      <c r="AY167" s="218" t="s">
        <v>177</v>
      </c>
    </row>
    <row r="168" spans="1:65" s="2" customFormat="1" ht="24.2" customHeight="1">
      <c r="A168" s="34"/>
      <c r="B168" s="35"/>
      <c r="C168" s="178" t="s">
        <v>298</v>
      </c>
      <c r="D168" s="178" t="s">
        <v>179</v>
      </c>
      <c r="E168" s="179" t="s">
        <v>515</v>
      </c>
      <c r="F168" s="180" t="s">
        <v>516</v>
      </c>
      <c r="G168" s="181" t="s">
        <v>210</v>
      </c>
      <c r="H168" s="182">
        <v>13.5</v>
      </c>
      <c r="I168" s="183"/>
      <c r="J168" s="184">
        <f>ROUND(I168*H168,2)</f>
        <v>0</v>
      </c>
      <c r="K168" s="180" t="s">
        <v>183</v>
      </c>
      <c r="L168" s="39"/>
      <c r="M168" s="185" t="s">
        <v>19</v>
      </c>
      <c r="N168" s="186" t="s">
        <v>43</v>
      </c>
      <c r="O168" s="64"/>
      <c r="P168" s="187">
        <f>O168*H168</f>
        <v>0</v>
      </c>
      <c r="Q168" s="187">
        <v>0</v>
      </c>
      <c r="R168" s="187">
        <f>Q168*H168</f>
        <v>0</v>
      </c>
      <c r="S168" s="187">
        <v>1E-3</v>
      </c>
      <c r="T168" s="188">
        <f>S168*H168</f>
        <v>1.35E-2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184</v>
      </c>
      <c r="AT168" s="189" t="s">
        <v>179</v>
      </c>
      <c r="AU168" s="189" t="s">
        <v>81</v>
      </c>
      <c r="AY168" s="17" t="s">
        <v>177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79</v>
      </c>
      <c r="BK168" s="190">
        <f>ROUND(I168*H168,2)</f>
        <v>0</v>
      </c>
      <c r="BL168" s="17" t="s">
        <v>184</v>
      </c>
      <c r="BM168" s="189" t="s">
        <v>517</v>
      </c>
    </row>
    <row r="169" spans="1:65" s="2" customFormat="1" ht="11.25">
      <c r="A169" s="34"/>
      <c r="B169" s="35"/>
      <c r="C169" s="36"/>
      <c r="D169" s="191" t="s">
        <v>186</v>
      </c>
      <c r="E169" s="36"/>
      <c r="F169" s="192" t="s">
        <v>518</v>
      </c>
      <c r="G169" s="36"/>
      <c r="H169" s="36"/>
      <c r="I169" s="193"/>
      <c r="J169" s="36"/>
      <c r="K169" s="36"/>
      <c r="L169" s="39"/>
      <c r="M169" s="194"/>
      <c r="N169" s="195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186</v>
      </c>
      <c r="AU169" s="17" t="s">
        <v>81</v>
      </c>
    </row>
    <row r="170" spans="1:65" s="2" customFormat="1" ht="48.75">
      <c r="A170" s="34"/>
      <c r="B170" s="35"/>
      <c r="C170" s="36"/>
      <c r="D170" s="191" t="s">
        <v>188</v>
      </c>
      <c r="E170" s="36"/>
      <c r="F170" s="196" t="s">
        <v>512</v>
      </c>
      <c r="G170" s="36"/>
      <c r="H170" s="36"/>
      <c r="I170" s="193"/>
      <c r="J170" s="36"/>
      <c r="K170" s="36"/>
      <c r="L170" s="39"/>
      <c r="M170" s="194"/>
      <c r="N170" s="195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188</v>
      </c>
      <c r="AU170" s="17" t="s">
        <v>81</v>
      </c>
    </row>
    <row r="171" spans="1:65" s="13" customFormat="1" ht="11.25">
      <c r="B171" s="197"/>
      <c r="C171" s="198"/>
      <c r="D171" s="191" t="s">
        <v>214</v>
      </c>
      <c r="E171" s="199" t="s">
        <v>19</v>
      </c>
      <c r="F171" s="200" t="s">
        <v>691</v>
      </c>
      <c r="G171" s="198"/>
      <c r="H171" s="201">
        <v>13.5</v>
      </c>
      <c r="I171" s="202"/>
      <c r="J171" s="198"/>
      <c r="K171" s="198"/>
      <c r="L171" s="203"/>
      <c r="M171" s="204"/>
      <c r="N171" s="205"/>
      <c r="O171" s="205"/>
      <c r="P171" s="205"/>
      <c r="Q171" s="205"/>
      <c r="R171" s="205"/>
      <c r="S171" s="205"/>
      <c r="T171" s="206"/>
      <c r="AT171" s="207" t="s">
        <v>214</v>
      </c>
      <c r="AU171" s="207" t="s">
        <v>81</v>
      </c>
      <c r="AV171" s="13" t="s">
        <v>81</v>
      </c>
      <c r="AW171" s="13" t="s">
        <v>34</v>
      </c>
      <c r="AX171" s="13" t="s">
        <v>72</v>
      </c>
      <c r="AY171" s="207" t="s">
        <v>177</v>
      </c>
    </row>
    <row r="172" spans="1:65" s="14" customFormat="1" ht="11.25">
      <c r="B172" s="208"/>
      <c r="C172" s="209"/>
      <c r="D172" s="191" t="s">
        <v>214</v>
      </c>
      <c r="E172" s="210" t="s">
        <v>19</v>
      </c>
      <c r="F172" s="211" t="s">
        <v>217</v>
      </c>
      <c r="G172" s="209"/>
      <c r="H172" s="212">
        <v>13.5</v>
      </c>
      <c r="I172" s="213"/>
      <c r="J172" s="209"/>
      <c r="K172" s="209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214</v>
      </c>
      <c r="AU172" s="218" t="s">
        <v>81</v>
      </c>
      <c r="AV172" s="14" t="s">
        <v>184</v>
      </c>
      <c r="AW172" s="14" t="s">
        <v>34</v>
      </c>
      <c r="AX172" s="14" t="s">
        <v>79</v>
      </c>
      <c r="AY172" s="218" t="s">
        <v>177</v>
      </c>
    </row>
    <row r="173" spans="1:65" s="2" customFormat="1" ht="24.2" customHeight="1">
      <c r="A173" s="34"/>
      <c r="B173" s="35"/>
      <c r="C173" s="178" t="s">
        <v>306</v>
      </c>
      <c r="D173" s="178" t="s">
        <v>179</v>
      </c>
      <c r="E173" s="179" t="s">
        <v>548</v>
      </c>
      <c r="F173" s="180" t="s">
        <v>549</v>
      </c>
      <c r="G173" s="181" t="s">
        <v>182</v>
      </c>
      <c r="H173" s="182">
        <v>10</v>
      </c>
      <c r="I173" s="183"/>
      <c r="J173" s="184">
        <f>ROUND(I173*H173,2)</f>
        <v>0</v>
      </c>
      <c r="K173" s="180" t="s">
        <v>183</v>
      </c>
      <c r="L173" s="39"/>
      <c r="M173" s="185" t="s">
        <v>19</v>
      </c>
      <c r="N173" s="186" t="s">
        <v>43</v>
      </c>
      <c r="O173" s="64"/>
      <c r="P173" s="187">
        <f>O173*H173</f>
        <v>0</v>
      </c>
      <c r="Q173" s="187">
        <v>0</v>
      </c>
      <c r="R173" s="187">
        <f>Q173*H173</f>
        <v>0</v>
      </c>
      <c r="S173" s="187">
        <v>7.7899999999999997E-2</v>
      </c>
      <c r="T173" s="188">
        <f>S173*H173</f>
        <v>0.77899999999999991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184</v>
      </c>
      <c r="AT173" s="189" t="s">
        <v>179</v>
      </c>
      <c r="AU173" s="189" t="s">
        <v>81</v>
      </c>
      <c r="AY173" s="17" t="s">
        <v>177</v>
      </c>
      <c r="BE173" s="190">
        <f>IF(N173="základní",J173,0)</f>
        <v>0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17" t="s">
        <v>79</v>
      </c>
      <c r="BK173" s="190">
        <f>ROUND(I173*H173,2)</f>
        <v>0</v>
      </c>
      <c r="BL173" s="17" t="s">
        <v>184</v>
      </c>
      <c r="BM173" s="189" t="s">
        <v>692</v>
      </c>
    </row>
    <row r="174" spans="1:65" s="2" customFormat="1" ht="29.25">
      <c r="A174" s="34"/>
      <c r="B174" s="35"/>
      <c r="C174" s="36"/>
      <c r="D174" s="191" t="s">
        <v>186</v>
      </c>
      <c r="E174" s="36"/>
      <c r="F174" s="192" t="s">
        <v>551</v>
      </c>
      <c r="G174" s="36"/>
      <c r="H174" s="36"/>
      <c r="I174" s="193"/>
      <c r="J174" s="36"/>
      <c r="K174" s="36"/>
      <c r="L174" s="39"/>
      <c r="M174" s="194"/>
      <c r="N174" s="195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186</v>
      </c>
      <c r="AU174" s="17" t="s">
        <v>81</v>
      </c>
    </row>
    <row r="175" spans="1:65" s="2" customFormat="1" ht="117">
      <c r="A175" s="34"/>
      <c r="B175" s="35"/>
      <c r="C175" s="36"/>
      <c r="D175" s="191" t="s">
        <v>188</v>
      </c>
      <c r="E175" s="36"/>
      <c r="F175" s="196" t="s">
        <v>552</v>
      </c>
      <c r="G175" s="36"/>
      <c r="H175" s="36"/>
      <c r="I175" s="193"/>
      <c r="J175" s="36"/>
      <c r="K175" s="36"/>
      <c r="L175" s="39"/>
      <c r="M175" s="194"/>
      <c r="N175" s="195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188</v>
      </c>
      <c r="AU175" s="17" t="s">
        <v>81</v>
      </c>
    </row>
    <row r="176" spans="1:65" s="13" customFormat="1" ht="11.25">
      <c r="B176" s="197"/>
      <c r="C176" s="198"/>
      <c r="D176" s="191" t="s">
        <v>214</v>
      </c>
      <c r="E176" s="199" t="s">
        <v>19</v>
      </c>
      <c r="F176" s="200" t="s">
        <v>244</v>
      </c>
      <c r="G176" s="198"/>
      <c r="H176" s="201">
        <v>10</v>
      </c>
      <c r="I176" s="202"/>
      <c r="J176" s="198"/>
      <c r="K176" s="198"/>
      <c r="L176" s="203"/>
      <c r="M176" s="204"/>
      <c r="N176" s="205"/>
      <c r="O176" s="205"/>
      <c r="P176" s="205"/>
      <c r="Q176" s="205"/>
      <c r="R176" s="205"/>
      <c r="S176" s="205"/>
      <c r="T176" s="206"/>
      <c r="AT176" s="207" t="s">
        <v>214</v>
      </c>
      <c r="AU176" s="207" t="s">
        <v>81</v>
      </c>
      <c r="AV176" s="13" t="s">
        <v>81</v>
      </c>
      <c r="AW176" s="13" t="s">
        <v>34</v>
      </c>
      <c r="AX176" s="13" t="s">
        <v>79</v>
      </c>
      <c r="AY176" s="207" t="s">
        <v>177</v>
      </c>
    </row>
    <row r="177" spans="1:65" s="2" customFormat="1" ht="24.2" customHeight="1">
      <c r="A177" s="34"/>
      <c r="B177" s="35"/>
      <c r="C177" s="178" t="s">
        <v>311</v>
      </c>
      <c r="D177" s="178" t="s">
        <v>179</v>
      </c>
      <c r="E177" s="179" t="s">
        <v>555</v>
      </c>
      <c r="F177" s="180" t="s">
        <v>556</v>
      </c>
      <c r="G177" s="181" t="s">
        <v>182</v>
      </c>
      <c r="H177" s="182">
        <v>10</v>
      </c>
      <c r="I177" s="183"/>
      <c r="J177" s="184">
        <f>ROUND(I177*H177,2)</f>
        <v>0</v>
      </c>
      <c r="K177" s="180" t="s">
        <v>183</v>
      </c>
      <c r="L177" s="39"/>
      <c r="M177" s="185" t="s">
        <v>19</v>
      </c>
      <c r="N177" s="186" t="s">
        <v>43</v>
      </c>
      <c r="O177" s="64"/>
      <c r="P177" s="187">
        <f>O177*H177</f>
        <v>0</v>
      </c>
      <c r="Q177" s="187">
        <v>7.8163999999999997E-2</v>
      </c>
      <c r="R177" s="187">
        <f>Q177*H177</f>
        <v>0.78164</v>
      </c>
      <c r="S177" s="187">
        <v>0</v>
      </c>
      <c r="T177" s="18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184</v>
      </c>
      <c r="AT177" s="189" t="s">
        <v>179</v>
      </c>
      <c r="AU177" s="189" t="s">
        <v>81</v>
      </c>
      <c r="AY177" s="17" t="s">
        <v>177</v>
      </c>
      <c r="BE177" s="190">
        <f>IF(N177="základní",J177,0)</f>
        <v>0</v>
      </c>
      <c r="BF177" s="190">
        <f>IF(N177="snížená",J177,0)</f>
        <v>0</v>
      </c>
      <c r="BG177" s="190">
        <f>IF(N177="zákl. přenesená",J177,0)</f>
        <v>0</v>
      </c>
      <c r="BH177" s="190">
        <f>IF(N177="sníž. přenesená",J177,0)</f>
        <v>0</v>
      </c>
      <c r="BI177" s="190">
        <f>IF(N177="nulová",J177,0)</f>
        <v>0</v>
      </c>
      <c r="BJ177" s="17" t="s">
        <v>79</v>
      </c>
      <c r="BK177" s="190">
        <f>ROUND(I177*H177,2)</f>
        <v>0</v>
      </c>
      <c r="BL177" s="17" t="s">
        <v>184</v>
      </c>
      <c r="BM177" s="189" t="s">
        <v>693</v>
      </c>
    </row>
    <row r="178" spans="1:65" s="2" customFormat="1" ht="19.5">
      <c r="A178" s="34"/>
      <c r="B178" s="35"/>
      <c r="C178" s="36"/>
      <c r="D178" s="191" t="s">
        <v>186</v>
      </c>
      <c r="E178" s="36"/>
      <c r="F178" s="192" t="s">
        <v>558</v>
      </c>
      <c r="G178" s="36"/>
      <c r="H178" s="36"/>
      <c r="I178" s="193"/>
      <c r="J178" s="36"/>
      <c r="K178" s="36"/>
      <c r="L178" s="39"/>
      <c r="M178" s="194"/>
      <c r="N178" s="195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186</v>
      </c>
      <c r="AU178" s="17" t="s">
        <v>81</v>
      </c>
    </row>
    <row r="179" spans="1:65" s="2" customFormat="1" ht="165.75">
      <c r="A179" s="34"/>
      <c r="B179" s="35"/>
      <c r="C179" s="36"/>
      <c r="D179" s="191" t="s">
        <v>188</v>
      </c>
      <c r="E179" s="36"/>
      <c r="F179" s="196" t="s">
        <v>559</v>
      </c>
      <c r="G179" s="36"/>
      <c r="H179" s="36"/>
      <c r="I179" s="193"/>
      <c r="J179" s="36"/>
      <c r="K179" s="36"/>
      <c r="L179" s="39"/>
      <c r="M179" s="194"/>
      <c r="N179" s="195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188</v>
      </c>
      <c r="AU179" s="17" t="s">
        <v>81</v>
      </c>
    </row>
    <row r="180" spans="1:65" s="2" customFormat="1" ht="19.5">
      <c r="A180" s="34"/>
      <c r="B180" s="35"/>
      <c r="C180" s="36"/>
      <c r="D180" s="191" t="s">
        <v>205</v>
      </c>
      <c r="E180" s="36"/>
      <c r="F180" s="196" t="s">
        <v>694</v>
      </c>
      <c r="G180" s="36"/>
      <c r="H180" s="36"/>
      <c r="I180" s="193"/>
      <c r="J180" s="36"/>
      <c r="K180" s="36"/>
      <c r="L180" s="39"/>
      <c r="M180" s="194"/>
      <c r="N180" s="195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205</v>
      </c>
      <c r="AU180" s="17" t="s">
        <v>81</v>
      </c>
    </row>
    <row r="181" spans="1:65" s="2" customFormat="1" ht="24.2" customHeight="1">
      <c r="A181" s="34"/>
      <c r="B181" s="35"/>
      <c r="C181" s="178" t="s">
        <v>7</v>
      </c>
      <c r="D181" s="178" t="s">
        <v>179</v>
      </c>
      <c r="E181" s="179" t="s">
        <v>695</v>
      </c>
      <c r="F181" s="180" t="s">
        <v>696</v>
      </c>
      <c r="G181" s="181" t="s">
        <v>182</v>
      </c>
      <c r="H181" s="182">
        <v>5</v>
      </c>
      <c r="I181" s="183"/>
      <c r="J181" s="184">
        <f>ROUND(I181*H181,2)</f>
        <v>0</v>
      </c>
      <c r="K181" s="180" t="s">
        <v>183</v>
      </c>
      <c r="L181" s="39"/>
      <c r="M181" s="185" t="s">
        <v>19</v>
      </c>
      <c r="N181" s="186" t="s">
        <v>43</v>
      </c>
      <c r="O181" s="64"/>
      <c r="P181" s="187">
        <f>O181*H181</f>
        <v>0</v>
      </c>
      <c r="Q181" s="187">
        <v>0.37175000000000002</v>
      </c>
      <c r="R181" s="187">
        <f>Q181*H181</f>
        <v>1.8587500000000001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184</v>
      </c>
      <c r="AT181" s="189" t="s">
        <v>179</v>
      </c>
      <c r="AU181" s="189" t="s">
        <v>81</v>
      </c>
      <c r="AY181" s="17" t="s">
        <v>177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7" t="s">
        <v>79</v>
      </c>
      <c r="BK181" s="190">
        <f>ROUND(I181*H181,2)</f>
        <v>0</v>
      </c>
      <c r="BL181" s="17" t="s">
        <v>184</v>
      </c>
      <c r="BM181" s="189" t="s">
        <v>697</v>
      </c>
    </row>
    <row r="182" spans="1:65" s="2" customFormat="1" ht="19.5">
      <c r="A182" s="34"/>
      <c r="B182" s="35"/>
      <c r="C182" s="36"/>
      <c r="D182" s="191" t="s">
        <v>186</v>
      </c>
      <c r="E182" s="36"/>
      <c r="F182" s="192" t="s">
        <v>698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186</v>
      </c>
      <c r="AU182" s="17" t="s">
        <v>81</v>
      </c>
    </row>
    <row r="183" spans="1:65" s="2" customFormat="1" ht="185.25">
      <c r="A183" s="34"/>
      <c r="B183" s="35"/>
      <c r="C183" s="36"/>
      <c r="D183" s="191" t="s">
        <v>188</v>
      </c>
      <c r="E183" s="36"/>
      <c r="F183" s="196" t="s">
        <v>699</v>
      </c>
      <c r="G183" s="36"/>
      <c r="H183" s="36"/>
      <c r="I183" s="193"/>
      <c r="J183" s="36"/>
      <c r="K183" s="36"/>
      <c r="L183" s="39"/>
      <c r="M183" s="194"/>
      <c r="N183" s="195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188</v>
      </c>
      <c r="AU183" s="17" t="s">
        <v>81</v>
      </c>
    </row>
    <row r="184" spans="1:65" s="2" customFormat="1" ht="24.2" customHeight="1">
      <c r="A184" s="34"/>
      <c r="B184" s="35"/>
      <c r="C184" s="178" t="s">
        <v>325</v>
      </c>
      <c r="D184" s="178" t="s">
        <v>179</v>
      </c>
      <c r="E184" s="179" t="s">
        <v>700</v>
      </c>
      <c r="F184" s="180" t="s">
        <v>701</v>
      </c>
      <c r="G184" s="181" t="s">
        <v>210</v>
      </c>
      <c r="H184" s="182">
        <v>0.25</v>
      </c>
      <c r="I184" s="183"/>
      <c r="J184" s="184">
        <f>ROUND(I184*H184,2)</f>
        <v>0</v>
      </c>
      <c r="K184" s="180" t="s">
        <v>183</v>
      </c>
      <c r="L184" s="39"/>
      <c r="M184" s="185" t="s">
        <v>19</v>
      </c>
      <c r="N184" s="186" t="s">
        <v>43</v>
      </c>
      <c r="O184" s="64"/>
      <c r="P184" s="187">
        <f>O184*H184</f>
        <v>0</v>
      </c>
      <c r="Q184" s="187">
        <v>2.5880000000000001</v>
      </c>
      <c r="R184" s="187">
        <f>Q184*H184</f>
        <v>0.64700000000000002</v>
      </c>
      <c r="S184" s="187">
        <v>1.95</v>
      </c>
      <c r="T184" s="188">
        <f>S184*H184</f>
        <v>0.48749999999999999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9" t="s">
        <v>184</v>
      </c>
      <c r="AT184" s="189" t="s">
        <v>179</v>
      </c>
      <c r="AU184" s="189" t="s">
        <v>81</v>
      </c>
      <c r="AY184" s="17" t="s">
        <v>177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7" t="s">
        <v>79</v>
      </c>
      <c r="BK184" s="190">
        <f>ROUND(I184*H184,2)</f>
        <v>0</v>
      </c>
      <c r="BL184" s="17" t="s">
        <v>184</v>
      </c>
      <c r="BM184" s="189" t="s">
        <v>702</v>
      </c>
    </row>
    <row r="185" spans="1:65" s="2" customFormat="1" ht="19.5">
      <c r="A185" s="34"/>
      <c r="B185" s="35"/>
      <c r="C185" s="36"/>
      <c r="D185" s="191" t="s">
        <v>186</v>
      </c>
      <c r="E185" s="36"/>
      <c r="F185" s="192" t="s">
        <v>703</v>
      </c>
      <c r="G185" s="36"/>
      <c r="H185" s="36"/>
      <c r="I185" s="193"/>
      <c r="J185" s="36"/>
      <c r="K185" s="36"/>
      <c r="L185" s="39"/>
      <c r="M185" s="194"/>
      <c r="N185" s="195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186</v>
      </c>
      <c r="AU185" s="17" t="s">
        <v>81</v>
      </c>
    </row>
    <row r="186" spans="1:65" s="2" customFormat="1" ht="126.75">
      <c r="A186" s="34"/>
      <c r="B186" s="35"/>
      <c r="C186" s="36"/>
      <c r="D186" s="191" t="s">
        <v>188</v>
      </c>
      <c r="E186" s="36"/>
      <c r="F186" s="196" t="s">
        <v>704</v>
      </c>
      <c r="G186" s="36"/>
      <c r="H186" s="36"/>
      <c r="I186" s="193"/>
      <c r="J186" s="36"/>
      <c r="K186" s="36"/>
      <c r="L186" s="39"/>
      <c r="M186" s="194"/>
      <c r="N186" s="195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188</v>
      </c>
      <c r="AU186" s="17" t="s">
        <v>81</v>
      </c>
    </row>
    <row r="187" spans="1:65" s="12" customFormat="1" ht="20.85" customHeight="1">
      <c r="B187" s="162"/>
      <c r="C187" s="163"/>
      <c r="D187" s="164" t="s">
        <v>71</v>
      </c>
      <c r="E187" s="176" t="s">
        <v>576</v>
      </c>
      <c r="F187" s="176" t="s">
        <v>577</v>
      </c>
      <c r="G187" s="163"/>
      <c r="H187" s="163"/>
      <c r="I187" s="166"/>
      <c r="J187" s="177">
        <f>BK187</f>
        <v>0</v>
      </c>
      <c r="K187" s="163"/>
      <c r="L187" s="168"/>
      <c r="M187" s="169"/>
      <c r="N187" s="170"/>
      <c r="O187" s="170"/>
      <c r="P187" s="171">
        <f>SUM(P188:P208)</f>
        <v>0</v>
      </c>
      <c r="Q187" s="170"/>
      <c r="R187" s="171">
        <f>SUM(R188:R208)</f>
        <v>0</v>
      </c>
      <c r="S187" s="170"/>
      <c r="T187" s="172">
        <f>SUM(T188:T208)</f>
        <v>0</v>
      </c>
      <c r="AR187" s="173" t="s">
        <v>79</v>
      </c>
      <c r="AT187" s="174" t="s">
        <v>71</v>
      </c>
      <c r="AU187" s="174" t="s">
        <v>81</v>
      </c>
      <c r="AY187" s="173" t="s">
        <v>177</v>
      </c>
      <c r="BK187" s="175">
        <f>SUM(BK188:BK208)</f>
        <v>0</v>
      </c>
    </row>
    <row r="188" spans="1:65" s="2" customFormat="1" ht="24.2" customHeight="1">
      <c r="A188" s="34"/>
      <c r="B188" s="35"/>
      <c r="C188" s="178" t="s">
        <v>334</v>
      </c>
      <c r="D188" s="178" t="s">
        <v>179</v>
      </c>
      <c r="E188" s="179" t="s">
        <v>579</v>
      </c>
      <c r="F188" s="180" t="s">
        <v>580</v>
      </c>
      <c r="G188" s="181" t="s">
        <v>257</v>
      </c>
      <c r="H188" s="182">
        <v>0.67700000000000005</v>
      </c>
      <c r="I188" s="183"/>
      <c r="J188" s="184">
        <f>ROUND(I188*H188,2)</f>
        <v>0</v>
      </c>
      <c r="K188" s="180" t="s">
        <v>183</v>
      </c>
      <c r="L188" s="39"/>
      <c r="M188" s="185" t="s">
        <v>19</v>
      </c>
      <c r="N188" s="186" t="s">
        <v>43</v>
      </c>
      <c r="O188" s="64"/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184</v>
      </c>
      <c r="AT188" s="189" t="s">
        <v>179</v>
      </c>
      <c r="AU188" s="189" t="s">
        <v>194</v>
      </c>
      <c r="AY188" s="17" t="s">
        <v>177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7" t="s">
        <v>79</v>
      </c>
      <c r="BK188" s="190">
        <f>ROUND(I188*H188,2)</f>
        <v>0</v>
      </c>
      <c r="BL188" s="17" t="s">
        <v>184</v>
      </c>
      <c r="BM188" s="189" t="s">
        <v>581</v>
      </c>
    </row>
    <row r="189" spans="1:65" s="2" customFormat="1" ht="19.5">
      <c r="A189" s="34"/>
      <c r="B189" s="35"/>
      <c r="C189" s="36"/>
      <c r="D189" s="191" t="s">
        <v>186</v>
      </c>
      <c r="E189" s="36"/>
      <c r="F189" s="192" t="s">
        <v>582</v>
      </c>
      <c r="G189" s="36"/>
      <c r="H189" s="36"/>
      <c r="I189" s="193"/>
      <c r="J189" s="36"/>
      <c r="K189" s="36"/>
      <c r="L189" s="39"/>
      <c r="M189" s="194"/>
      <c r="N189" s="195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186</v>
      </c>
      <c r="AU189" s="17" t="s">
        <v>194</v>
      </c>
    </row>
    <row r="190" spans="1:65" s="2" customFormat="1" ht="78">
      <c r="A190" s="34"/>
      <c r="B190" s="35"/>
      <c r="C190" s="36"/>
      <c r="D190" s="191" t="s">
        <v>188</v>
      </c>
      <c r="E190" s="36"/>
      <c r="F190" s="196" t="s">
        <v>583</v>
      </c>
      <c r="G190" s="36"/>
      <c r="H190" s="36"/>
      <c r="I190" s="193"/>
      <c r="J190" s="36"/>
      <c r="K190" s="36"/>
      <c r="L190" s="39"/>
      <c r="M190" s="194"/>
      <c r="N190" s="195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188</v>
      </c>
      <c r="AU190" s="17" t="s">
        <v>194</v>
      </c>
    </row>
    <row r="191" spans="1:65" s="2" customFormat="1" ht="14.45" customHeight="1">
      <c r="A191" s="34"/>
      <c r="B191" s="35"/>
      <c r="C191" s="178" t="s">
        <v>340</v>
      </c>
      <c r="D191" s="178" t="s">
        <v>179</v>
      </c>
      <c r="E191" s="179" t="s">
        <v>585</v>
      </c>
      <c r="F191" s="180" t="s">
        <v>586</v>
      </c>
      <c r="G191" s="181" t="s">
        <v>257</v>
      </c>
      <c r="H191" s="182">
        <v>13.54</v>
      </c>
      <c r="I191" s="183"/>
      <c r="J191" s="184">
        <f>ROUND(I191*H191,2)</f>
        <v>0</v>
      </c>
      <c r="K191" s="180" t="s">
        <v>183</v>
      </c>
      <c r="L191" s="39"/>
      <c r="M191" s="185" t="s">
        <v>19</v>
      </c>
      <c r="N191" s="186" t="s">
        <v>43</v>
      </c>
      <c r="O191" s="64"/>
      <c r="P191" s="187">
        <f>O191*H191</f>
        <v>0</v>
      </c>
      <c r="Q191" s="187">
        <v>0</v>
      </c>
      <c r="R191" s="187">
        <f>Q191*H191</f>
        <v>0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184</v>
      </c>
      <c r="AT191" s="189" t="s">
        <v>179</v>
      </c>
      <c r="AU191" s="189" t="s">
        <v>194</v>
      </c>
      <c r="AY191" s="17" t="s">
        <v>177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7" t="s">
        <v>79</v>
      </c>
      <c r="BK191" s="190">
        <f>ROUND(I191*H191,2)</f>
        <v>0</v>
      </c>
      <c r="BL191" s="17" t="s">
        <v>184</v>
      </c>
      <c r="BM191" s="189" t="s">
        <v>587</v>
      </c>
    </row>
    <row r="192" spans="1:65" s="2" customFormat="1" ht="29.25">
      <c r="A192" s="34"/>
      <c r="B192" s="35"/>
      <c r="C192" s="36"/>
      <c r="D192" s="191" t="s">
        <v>186</v>
      </c>
      <c r="E192" s="36"/>
      <c r="F192" s="192" t="s">
        <v>588</v>
      </c>
      <c r="G192" s="36"/>
      <c r="H192" s="36"/>
      <c r="I192" s="193"/>
      <c r="J192" s="36"/>
      <c r="K192" s="36"/>
      <c r="L192" s="39"/>
      <c r="M192" s="194"/>
      <c r="N192" s="195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186</v>
      </c>
      <c r="AU192" s="17" t="s">
        <v>194</v>
      </c>
    </row>
    <row r="193" spans="1:65" s="2" customFormat="1" ht="78">
      <c r="A193" s="34"/>
      <c r="B193" s="35"/>
      <c r="C193" s="36"/>
      <c r="D193" s="191" t="s">
        <v>188</v>
      </c>
      <c r="E193" s="36"/>
      <c r="F193" s="196" t="s">
        <v>583</v>
      </c>
      <c r="G193" s="36"/>
      <c r="H193" s="36"/>
      <c r="I193" s="193"/>
      <c r="J193" s="36"/>
      <c r="K193" s="36"/>
      <c r="L193" s="39"/>
      <c r="M193" s="194"/>
      <c r="N193" s="195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188</v>
      </c>
      <c r="AU193" s="17" t="s">
        <v>194</v>
      </c>
    </row>
    <row r="194" spans="1:65" s="13" customFormat="1" ht="11.25">
      <c r="B194" s="197"/>
      <c r="C194" s="198"/>
      <c r="D194" s="191" t="s">
        <v>214</v>
      </c>
      <c r="E194" s="199" t="s">
        <v>19</v>
      </c>
      <c r="F194" s="200" t="s">
        <v>705</v>
      </c>
      <c r="G194" s="198"/>
      <c r="H194" s="201">
        <v>13.54</v>
      </c>
      <c r="I194" s="202"/>
      <c r="J194" s="198"/>
      <c r="K194" s="198"/>
      <c r="L194" s="203"/>
      <c r="M194" s="204"/>
      <c r="N194" s="205"/>
      <c r="O194" s="205"/>
      <c r="P194" s="205"/>
      <c r="Q194" s="205"/>
      <c r="R194" s="205"/>
      <c r="S194" s="205"/>
      <c r="T194" s="206"/>
      <c r="AT194" s="207" t="s">
        <v>214</v>
      </c>
      <c r="AU194" s="207" t="s">
        <v>194</v>
      </c>
      <c r="AV194" s="13" t="s">
        <v>81</v>
      </c>
      <c r="AW194" s="13" t="s">
        <v>34</v>
      </c>
      <c r="AX194" s="13" t="s">
        <v>72</v>
      </c>
      <c r="AY194" s="207" t="s">
        <v>177</v>
      </c>
    </row>
    <row r="195" spans="1:65" s="14" customFormat="1" ht="11.25">
      <c r="B195" s="208"/>
      <c r="C195" s="209"/>
      <c r="D195" s="191" t="s">
        <v>214</v>
      </c>
      <c r="E195" s="210" t="s">
        <v>19</v>
      </c>
      <c r="F195" s="211" t="s">
        <v>217</v>
      </c>
      <c r="G195" s="209"/>
      <c r="H195" s="212">
        <v>13.54</v>
      </c>
      <c r="I195" s="213"/>
      <c r="J195" s="209"/>
      <c r="K195" s="209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214</v>
      </c>
      <c r="AU195" s="218" t="s">
        <v>194</v>
      </c>
      <c r="AV195" s="14" t="s">
        <v>184</v>
      </c>
      <c r="AW195" s="14" t="s">
        <v>34</v>
      </c>
      <c r="AX195" s="14" t="s">
        <v>79</v>
      </c>
      <c r="AY195" s="218" t="s">
        <v>177</v>
      </c>
    </row>
    <row r="196" spans="1:65" s="2" customFormat="1" ht="24.2" customHeight="1">
      <c r="A196" s="34"/>
      <c r="B196" s="35"/>
      <c r="C196" s="178" t="s">
        <v>348</v>
      </c>
      <c r="D196" s="178" t="s">
        <v>179</v>
      </c>
      <c r="E196" s="179" t="s">
        <v>591</v>
      </c>
      <c r="F196" s="180" t="s">
        <v>592</v>
      </c>
      <c r="G196" s="181" t="s">
        <v>257</v>
      </c>
      <c r="H196" s="182">
        <v>0.67700000000000005</v>
      </c>
      <c r="I196" s="183"/>
      <c r="J196" s="184">
        <f>ROUND(I196*H196,2)</f>
        <v>0</v>
      </c>
      <c r="K196" s="180" t="s">
        <v>183</v>
      </c>
      <c r="L196" s="39"/>
      <c r="M196" s="185" t="s">
        <v>19</v>
      </c>
      <c r="N196" s="186" t="s">
        <v>43</v>
      </c>
      <c r="O196" s="64"/>
      <c r="P196" s="187">
        <f>O196*H196</f>
        <v>0</v>
      </c>
      <c r="Q196" s="187">
        <v>0</v>
      </c>
      <c r="R196" s="187">
        <f>Q196*H196</f>
        <v>0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184</v>
      </c>
      <c r="AT196" s="189" t="s">
        <v>179</v>
      </c>
      <c r="AU196" s="189" t="s">
        <v>194</v>
      </c>
      <c r="AY196" s="17" t="s">
        <v>177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7" t="s">
        <v>79</v>
      </c>
      <c r="BK196" s="190">
        <f>ROUND(I196*H196,2)</f>
        <v>0</v>
      </c>
      <c r="BL196" s="17" t="s">
        <v>184</v>
      </c>
      <c r="BM196" s="189" t="s">
        <v>593</v>
      </c>
    </row>
    <row r="197" spans="1:65" s="2" customFormat="1" ht="19.5">
      <c r="A197" s="34"/>
      <c r="B197" s="35"/>
      <c r="C197" s="36"/>
      <c r="D197" s="191" t="s">
        <v>186</v>
      </c>
      <c r="E197" s="36"/>
      <c r="F197" s="192" t="s">
        <v>594</v>
      </c>
      <c r="G197" s="36"/>
      <c r="H197" s="36"/>
      <c r="I197" s="193"/>
      <c r="J197" s="36"/>
      <c r="K197" s="36"/>
      <c r="L197" s="39"/>
      <c r="M197" s="194"/>
      <c r="N197" s="195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186</v>
      </c>
      <c r="AU197" s="17" t="s">
        <v>194</v>
      </c>
    </row>
    <row r="198" spans="1:65" s="2" customFormat="1" ht="24.2" customHeight="1">
      <c r="A198" s="34"/>
      <c r="B198" s="35"/>
      <c r="C198" s="178" t="s">
        <v>354</v>
      </c>
      <c r="D198" s="178" t="s">
        <v>179</v>
      </c>
      <c r="E198" s="179" t="s">
        <v>596</v>
      </c>
      <c r="F198" s="180" t="s">
        <v>597</v>
      </c>
      <c r="G198" s="181" t="s">
        <v>257</v>
      </c>
      <c r="H198" s="182">
        <v>0.67700000000000005</v>
      </c>
      <c r="I198" s="183"/>
      <c r="J198" s="184">
        <f>ROUND(I198*H198,2)</f>
        <v>0</v>
      </c>
      <c r="K198" s="180" t="s">
        <v>183</v>
      </c>
      <c r="L198" s="39"/>
      <c r="M198" s="185" t="s">
        <v>19</v>
      </c>
      <c r="N198" s="186" t="s">
        <v>43</v>
      </c>
      <c r="O198" s="64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184</v>
      </c>
      <c r="AT198" s="189" t="s">
        <v>179</v>
      </c>
      <c r="AU198" s="189" t="s">
        <v>194</v>
      </c>
      <c r="AY198" s="17" t="s">
        <v>177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7" t="s">
        <v>79</v>
      </c>
      <c r="BK198" s="190">
        <f>ROUND(I198*H198,2)</f>
        <v>0</v>
      </c>
      <c r="BL198" s="17" t="s">
        <v>184</v>
      </c>
      <c r="BM198" s="189" t="s">
        <v>598</v>
      </c>
    </row>
    <row r="199" spans="1:65" s="2" customFormat="1" ht="29.25">
      <c r="A199" s="34"/>
      <c r="B199" s="35"/>
      <c r="C199" s="36"/>
      <c r="D199" s="191" t="s">
        <v>186</v>
      </c>
      <c r="E199" s="36"/>
      <c r="F199" s="192" t="s">
        <v>599</v>
      </c>
      <c r="G199" s="36"/>
      <c r="H199" s="36"/>
      <c r="I199" s="193"/>
      <c r="J199" s="36"/>
      <c r="K199" s="36"/>
      <c r="L199" s="39"/>
      <c r="M199" s="194"/>
      <c r="N199" s="195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186</v>
      </c>
      <c r="AU199" s="17" t="s">
        <v>194</v>
      </c>
    </row>
    <row r="200" spans="1:65" s="2" customFormat="1" ht="107.25">
      <c r="A200" s="34"/>
      <c r="B200" s="35"/>
      <c r="C200" s="36"/>
      <c r="D200" s="191" t="s">
        <v>188</v>
      </c>
      <c r="E200" s="36"/>
      <c r="F200" s="196" t="s">
        <v>600</v>
      </c>
      <c r="G200" s="36"/>
      <c r="H200" s="36"/>
      <c r="I200" s="193"/>
      <c r="J200" s="36"/>
      <c r="K200" s="36"/>
      <c r="L200" s="39"/>
      <c r="M200" s="194"/>
      <c r="N200" s="195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188</v>
      </c>
      <c r="AU200" s="17" t="s">
        <v>194</v>
      </c>
    </row>
    <row r="201" spans="1:65" s="2" customFormat="1" ht="24.2" customHeight="1">
      <c r="A201" s="34"/>
      <c r="B201" s="35"/>
      <c r="C201" s="178" t="s">
        <v>360</v>
      </c>
      <c r="D201" s="178" t="s">
        <v>179</v>
      </c>
      <c r="E201" s="179" t="s">
        <v>602</v>
      </c>
      <c r="F201" s="180" t="s">
        <v>603</v>
      </c>
      <c r="G201" s="181" t="s">
        <v>257</v>
      </c>
      <c r="H201" s="182">
        <v>5.327</v>
      </c>
      <c r="I201" s="183"/>
      <c r="J201" s="184">
        <f>ROUND(I201*H201,2)</f>
        <v>0</v>
      </c>
      <c r="K201" s="180" t="s">
        <v>183</v>
      </c>
      <c r="L201" s="39"/>
      <c r="M201" s="185" t="s">
        <v>19</v>
      </c>
      <c r="N201" s="186" t="s">
        <v>43</v>
      </c>
      <c r="O201" s="64"/>
      <c r="P201" s="187">
        <f>O201*H201</f>
        <v>0</v>
      </c>
      <c r="Q201" s="187">
        <v>0</v>
      </c>
      <c r="R201" s="187">
        <f>Q201*H201</f>
        <v>0</v>
      </c>
      <c r="S201" s="187">
        <v>0</v>
      </c>
      <c r="T201" s="18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9" t="s">
        <v>184</v>
      </c>
      <c r="AT201" s="189" t="s">
        <v>179</v>
      </c>
      <c r="AU201" s="189" t="s">
        <v>194</v>
      </c>
      <c r="AY201" s="17" t="s">
        <v>177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7" t="s">
        <v>79</v>
      </c>
      <c r="BK201" s="190">
        <f>ROUND(I201*H201,2)</f>
        <v>0</v>
      </c>
      <c r="BL201" s="17" t="s">
        <v>184</v>
      </c>
      <c r="BM201" s="189" t="s">
        <v>604</v>
      </c>
    </row>
    <row r="202" spans="1:65" s="2" customFormat="1" ht="29.25">
      <c r="A202" s="34"/>
      <c r="B202" s="35"/>
      <c r="C202" s="36"/>
      <c r="D202" s="191" t="s">
        <v>186</v>
      </c>
      <c r="E202" s="36"/>
      <c r="F202" s="192" t="s">
        <v>605</v>
      </c>
      <c r="G202" s="36"/>
      <c r="H202" s="36"/>
      <c r="I202" s="193"/>
      <c r="J202" s="36"/>
      <c r="K202" s="36"/>
      <c r="L202" s="39"/>
      <c r="M202" s="194"/>
      <c r="N202" s="195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186</v>
      </c>
      <c r="AU202" s="17" t="s">
        <v>194</v>
      </c>
    </row>
    <row r="203" spans="1:65" s="2" customFormat="1" ht="97.5">
      <c r="A203" s="34"/>
      <c r="B203" s="35"/>
      <c r="C203" s="36"/>
      <c r="D203" s="191" t="s">
        <v>188</v>
      </c>
      <c r="E203" s="36"/>
      <c r="F203" s="196" t="s">
        <v>606</v>
      </c>
      <c r="G203" s="36"/>
      <c r="H203" s="36"/>
      <c r="I203" s="193"/>
      <c r="J203" s="36"/>
      <c r="K203" s="36"/>
      <c r="L203" s="39"/>
      <c r="M203" s="194"/>
      <c r="N203" s="195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188</v>
      </c>
      <c r="AU203" s="17" t="s">
        <v>194</v>
      </c>
    </row>
    <row r="204" spans="1:65" s="2" customFormat="1" ht="24.2" customHeight="1">
      <c r="A204" s="34"/>
      <c r="B204" s="35"/>
      <c r="C204" s="178" t="s">
        <v>366</v>
      </c>
      <c r="D204" s="178" t="s">
        <v>179</v>
      </c>
      <c r="E204" s="179" t="s">
        <v>608</v>
      </c>
      <c r="F204" s="180" t="s">
        <v>609</v>
      </c>
      <c r="G204" s="181" t="s">
        <v>257</v>
      </c>
      <c r="H204" s="182">
        <v>8.7449999999999992</v>
      </c>
      <c r="I204" s="183"/>
      <c r="J204" s="184">
        <f>ROUND(I204*H204,2)</f>
        <v>0</v>
      </c>
      <c r="K204" s="180" t="s">
        <v>183</v>
      </c>
      <c r="L204" s="39"/>
      <c r="M204" s="185" t="s">
        <v>19</v>
      </c>
      <c r="N204" s="186" t="s">
        <v>43</v>
      </c>
      <c r="O204" s="64"/>
      <c r="P204" s="187">
        <f>O204*H204</f>
        <v>0</v>
      </c>
      <c r="Q204" s="187">
        <v>0</v>
      </c>
      <c r="R204" s="187">
        <f>Q204*H204</f>
        <v>0</v>
      </c>
      <c r="S204" s="187">
        <v>0</v>
      </c>
      <c r="T204" s="18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9" t="s">
        <v>184</v>
      </c>
      <c r="AT204" s="189" t="s">
        <v>179</v>
      </c>
      <c r="AU204" s="189" t="s">
        <v>194</v>
      </c>
      <c r="AY204" s="17" t="s">
        <v>177</v>
      </c>
      <c r="BE204" s="190">
        <f>IF(N204="základní",J204,0)</f>
        <v>0</v>
      </c>
      <c r="BF204" s="190">
        <f>IF(N204="snížená",J204,0)</f>
        <v>0</v>
      </c>
      <c r="BG204" s="190">
        <f>IF(N204="zákl. přenesená",J204,0)</f>
        <v>0</v>
      </c>
      <c r="BH204" s="190">
        <f>IF(N204="sníž. přenesená",J204,0)</f>
        <v>0</v>
      </c>
      <c r="BI204" s="190">
        <f>IF(N204="nulová",J204,0)</f>
        <v>0</v>
      </c>
      <c r="BJ204" s="17" t="s">
        <v>79</v>
      </c>
      <c r="BK204" s="190">
        <f>ROUND(I204*H204,2)</f>
        <v>0</v>
      </c>
      <c r="BL204" s="17" t="s">
        <v>184</v>
      </c>
      <c r="BM204" s="189" t="s">
        <v>610</v>
      </c>
    </row>
    <row r="205" spans="1:65" s="2" customFormat="1" ht="29.25">
      <c r="A205" s="34"/>
      <c r="B205" s="35"/>
      <c r="C205" s="36"/>
      <c r="D205" s="191" t="s">
        <v>186</v>
      </c>
      <c r="E205" s="36"/>
      <c r="F205" s="192" t="s">
        <v>611</v>
      </c>
      <c r="G205" s="36"/>
      <c r="H205" s="36"/>
      <c r="I205" s="193"/>
      <c r="J205" s="36"/>
      <c r="K205" s="36"/>
      <c r="L205" s="39"/>
      <c r="M205" s="194"/>
      <c r="N205" s="195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186</v>
      </c>
      <c r="AU205" s="17" t="s">
        <v>194</v>
      </c>
    </row>
    <row r="206" spans="1:65" s="2" customFormat="1" ht="97.5">
      <c r="A206" s="34"/>
      <c r="B206" s="35"/>
      <c r="C206" s="36"/>
      <c r="D206" s="191" t="s">
        <v>188</v>
      </c>
      <c r="E206" s="36"/>
      <c r="F206" s="196" t="s">
        <v>606</v>
      </c>
      <c r="G206" s="36"/>
      <c r="H206" s="36"/>
      <c r="I206" s="193"/>
      <c r="J206" s="36"/>
      <c r="K206" s="36"/>
      <c r="L206" s="39"/>
      <c r="M206" s="194"/>
      <c r="N206" s="195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188</v>
      </c>
      <c r="AU206" s="17" t="s">
        <v>194</v>
      </c>
    </row>
    <row r="207" spans="1:65" s="13" customFormat="1" ht="11.25">
      <c r="B207" s="197"/>
      <c r="C207" s="198"/>
      <c r="D207" s="191" t="s">
        <v>214</v>
      </c>
      <c r="E207" s="199" t="s">
        <v>19</v>
      </c>
      <c r="F207" s="200" t="s">
        <v>706</v>
      </c>
      <c r="G207" s="198"/>
      <c r="H207" s="201">
        <v>8.7449999999999992</v>
      </c>
      <c r="I207" s="202"/>
      <c r="J207" s="198"/>
      <c r="K207" s="198"/>
      <c r="L207" s="203"/>
      <c r="M207" s="204"/>
      <c r="N207" s="205"/>
      <c r="O207" s="205"/>
      <c r="P207" s="205"/>
      <c r="Q207" s="205"/>
      <c r="R207" s="205"/>
      <c r="S207" s="205"/>
      <c r="T207" s="206"/>
      <c r="AT207" s="207" t="s">
        <v>214</v>
      </c>
      <c r="AU207" s="207" t="s">
        <v>194</v>
      </c>
      <c r="AV207" s="13" t="s">
        <v>81</v>
      </c>
      <c r="AW207" s="13" t="s">
        <v>34</v>
      </c>
      <c r="AX207" s="13" t="s">
        <v>72</v>
      </c>
      <c r="AY207" s="207" t="s">
        <v>177</v>
      </c>
    </row>
    <row r="208" spans="1:65" s="14" customFormat="1" ht="11.25">
      <c r="B208" s="208"/>
      <c r="C208" s="209"/>
      <c r="D208" s="191" t="s">
        <v>214</v>
      </c>
      <c r="E208" s="210" t="s">
        <v>19</v>
      </c>
      <c r="F208" s="211" t="s">
        <v>217</v>
      </c>
      <c r="G208" s="209"/>
      <c r="H208" s="212">
        <v>8.7449999999999992</v>
      </c>
      <c r="I208" s="213"/>
      <c r="J208" s="209"/>
      <c r="K208" s="209"/>
      <c r="L208" s="214"/>
      <c r="M208" s="233"/>
      <c r="N208" s="234"/>
      <c r="O208" s="234"/>
      <c r="P208" s="234"/>
      <c r="Q208" s="234"/>
      <c r="R208" s="234"/>
      <c r="S208" s="234"/>
      <c r="T208" s="235"/>
      <c r="AT208" s="218" t="s">
        <v>214</v>
      </c>
      <c r="AU208" s="218" t="s">
        <v>194</v>
      </c>
      <c r="AV208" s="14" t="s">
        <v>184</v>
      </c>
      <c r="AW208" s="14" t="s">
        <v>34</v>
      </c>
      <c r="AX208" s="14" t="s">
        <v>79</v>
      </c>
      <c r="AY208" s="218" t="s">
        <v>177</v>
      </c>
    </row>
    <row r="209" spans="1:31" s="2" customFormat="1" ht="6.95" customHeight="1">
      <c r="A209" s="34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39"/>
      <c r="M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</row>
  </sheetData>
  <sheetProtection algorithmName="SHA-512" hashValue="C3p4qFszqvELZOwSOE6akIsc+qbbFelIFsSQ0yyRE7KoLuiI1oX0gE6MS6Cp/2K8Qho2IEth89atmKBMcgcVyw==" saltValue="w0b65Da0y6HYPBIdN9gYLKSkLQFSUJUoGnOn+rXVydwuOHT5jUyzayPUQB9SkXVrRCjKtWsMr6kMpeyFx6MlCA==" spinCount="100000" sheet="1" objects="1" scenarios="1" formatColumns="0" formatRows="0" autoFilter="0"/>
  <autoFilter ref="C89:K208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4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98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144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2" t="str">
        <f>'Rekapitulace zakázky'!K6</f>
        <v>Oprava mostních objektů trati Rynoltice - Křižany</v>
      </c>
      <c r="F7" s="363"/>
      <c r="G7" s="363"/>
      <c r="H7" s="363"/>
      <c r="L7" s="20"/>
    </row>
    <row r="8" spans="1:46" s="1" customFormat="1" ht="12" customHeight="1">
      <c r="B8" s="20"/>
      <c r="D8" s="112" t="s">
        <v>145</v>
      </c>
      <c r="L8" s="20"/>
    </row>
    <row r="9" spans="1:46" s="2" customFormat="1" ht="16.5" customHeight="1">
      <c r="A9" s="34"/>
      <c r="B9" s="39"/>
      <c r="C9" s="34"/>
      <c r="D9" s="34"/>
      <c r="E9" s="362" t="s">
        <v>657</v>
      </c>
      <c r="F9" s="364"/>
      <c r="G9" s="364"/>
      <c r="H9" s="36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147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5" t="s">
        <v>707</v>
      </c>
      <c r="F11" s="364"/>
      <c r="G11" s="364"/>
      <c r="H11" s="36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149</v>
      </c>
      <c r="G14" s="34"/>
      <c r="H14" s="34"/>
      <c r="I14" s="112" t="s">
        <v>23</v>
      </c>
      <c r="J14" s="114" t="str">
        <f>'Rekapitulace zakázky'!AN8</f>
        <v>4. 8. 2020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30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31</v>
      </c>
      <c r="E19" s="34"/>
      <c r="F19" s="34"/>
      <c r="G19" s="34"/>
      <c r="H19" s="34"/>
      <c r="I19" s="112" t="s">
        <v>26</v>
      </c>
      <c r="J19" s="30" t="str">
        <f>'Rekapitulace zakázky'!AN13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6" t="str">
        <f>'Rekapitulace zakázky'!E14</f>
        <v>Vyplň údaj</v>
      </c>
      <c r="F20" s="367"/>
      <c r="G20" s="367"/>
      <c r="H20" s="367"/>
      <c r="I20" s="112" t="s">
        <v>29</v>
      </c>
      <c r="J20" s="30" t="str">
        <f>'Rekapitulace zakázky'!AN14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33</v>
      </c>
      <c r="E22" s="34"/>
      <c r="F22" s="34"/>
      <c r="G22" s="34"/>
      <c r="H22" s="34"/>
      <c r="I22" s="112" t="s">
        <v>26</v>
      </c>
      <c r="J22" s="103" t="str">
        <f>IF('Rekapitulace zakázky'!AN16="","",'Rekapitulace zakázky'!AN16)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zakázky'!E17="","",'Rekapitulace zakázky'!E17)</f>
        <v xml:space="preserve"> </v>
      </c>
      <c r="F23" s="34"/>
      <c r="G23" s="34"/>
      <c r="H23" s="34"/>
      <c r="I23" s="112" t="s">
        <v>29</v>
      </c>
      <c r="J23" s="103" t="str">
        <f>IF('Rekapitulace zakázky'!AN17="","",'Rekapitulace zakázky'!AN17)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35</v>
      </c>
      <c r="E25" s="34"/>
      <c r="F25" s="34"/>
      <c r="G25" s="34"/>
      <c r="H25" s="34"/>
      <c r="I25" s="112" t="s">
        <v>26</v>
      </c>
      <c r="J25" s="103" t="str">
        <f>IF('Rekapitulace zakázky'!AN19="","",'Rekapitulace zakázky'!AN19)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zakázky'!E20="","",'Rekapitulace zakázky'!E20)</f>
        <v xml:space="preserve"> </v>
      </c>
      <c r="F26" s="34"/>
      <c r="G26" s="34"/>
      <c r="H26" s="34"/>
      <c r="I26" s="112" t="s">
        <v>29</v>
      </c>
      <c r="J26" s="103" t="str">
        <f>IF('Rekapitulace zakázky'!AN20="","",'Rekapitulace zakázky'!AN20)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36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8" t="s">
        <v>19</v>
      </c>
      <c r="F29" s="368"/>
      <c r="G29" s="368"/>
      <c r="H29" s="36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38</v>
      </c>
      <c r="E32" s="34"/>
      <c r="F32" s="34"/>
      <c r="G32" s="34"/>
      <c r="H32" s="34"/>
      <c r="I32" s="34"/>
      <c r="J32" s="120">
        <f>ROUND(J88,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40</v>
      </c>
      <c r="G34" s="34"/>
      <c r="H34" s="34"/>
      <c r="I34" s="121" t="s">
        <v>39</v>
      </c>
      <c r="J34" s="121" t="s">
        <v>41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42</v>
      </c>
      <c r="E35" s="112" t="s">
        <v>43</v>
      </c>
      <c r="F35" s="123">
        <f>ROUND((SUM(BE88:BE113)),  2)</f>
        <v>0</v>
      </c>
      <c r="G35" s="34"/>
      <c r="H35" s="34"/>
      <c r="I35" s="124">
        <v>0.21</v>
      </c>
      <c r="J35" s="123">
        <f>ROUND(((SUM(BE88:BE113))*I35),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44</v>
      </c>
      <c r="F36" s="123">
        <f>ROUND((SUM(BF88:BF113)),  2)</f>
        <v>0</v>
      </c>
      <c r="G36" s="34"/>
      <c r="H36" s="34"/>
      <c r="I36" s="124">
        <v>0.15</v>
      </c>
      <c r="J36" s="123">
        <f>ROUND(((SUM(BF88:BF113))*I36),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ROUND((SUM(BG88:BG113)),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46</v>
      </c>
      <c r="F38" s="123">
        <f>ROUND((SUM(BH88:BH113)),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47</v>
      </c>
      <c r="F39" s="123">
        <f>ROUND((SUM(BI88:BI113)),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150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9" t="str">
        <f>E7</f>
        <v>Oprava mostních objektů trati Rynoltice - Křižany</v>
      </c>
      <c r="F50" s="370"/>
      <c r="G50" s="370"/>
      <c r="H50" s="37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9" t="s">
        <v>657</v>
      </c>
      <c r="F52" s="371"/>
      <c r="G52" s="371"/>
      <c r="H52" s="37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147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3" t="str">
        <f>E11</f>
        <v>2020/08/02.2/LIB - SO 02 - VRN1</v>
      </c>
      <c r="F54" s="371"/>
      <c r="G54" s="371"/>
      <c r="H54" s="37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Jitrava</v>
      </c>
      <c r="G56" s="36"/>
      <c r="H56" s="36"/>
      <c r="I56" s="29" t="s">
        <v>23</v>
      </c>
      <c r="J56" s="59" t="str">
        <f>IF(J14="","",J14)</f>
        <v>4. 8. 2020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6"/>
      <c r="E58" s="36"/>
      <c r="F58" s="27" t="str">
        <f>E17</f>
        <v>Správa železnic, OŘ Hradec Králové</v>
      </c>
      <c r="G58" s="36"/>
      <c r="H58" s="36"/>
      <c r="I58" s="29" t="s">
        <v>33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29" t="s">
        <v>35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151</v>
      </c>
      <c r="D61" s="137"/>
      <c r="E61" s="137"/>
      <c r="F61" s="137"/>
      <c r="G61" s="137"/>
      <c r="H61" s="137"/>
      <c r="I61" s="137"/>
      <c r="J61" s="138" t="s">
        <v>152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70</v>
      </c>
      <c r="D63" s="36"/>
      <c r="E63" s="36"/>
      <c r="F63" s="36"/>
      <c r="G63" s="36"/>
      <c r="H63" s="36"/>
      <c r="I63" s="36"/>
      <c r="J63" s="77">
        <f>J88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153</v>
      </c>
    </row>
    <row r="64" spans="1:47" s="9" customFormat="1" ht="24.95" customHeight="1">
      <c r="B64" s="140"/>
      <c r="C64" s="141"/>
      <c r="D64" s="142" t="s">
        <v>613</v>
      </c>
      <c r="E64" s="143"/>
      <c r="F64" s="143"/>
      <c r="G64" s="143"/>
      <c r="H64" s="143"/>
      <c r="I64" s="143"/>
      <c r="J64" s="144">
        <f>J89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614</v>
      </c>
      <c r="E65" s="148"/>
      <c r="F65" s="148"/>
      <c r="G65" s="148"/>
      <c r="H65" s="148"/>
      <c r="I65" s="148"/>
      <c r="J65" s="149">
        <f>J90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615</v>
      </c>
      <c r="E66" s="148"/>
      <c r="F66" s="148"/>
      <c r="G66" s="148"/>
      <c r="H66" s="148"/>
      <c r="I66" s="148"/>
      <c r="J66" s="149">
        <f>J104</f>
        <v>0</v>
      </c>
      <c r="K66" s="97"/>
      <c r="L66" s="150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162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9" t="str">
        <f>E7</f>
        <v>Oprava mostních objektů trati Rynoltice - Křižany</v>
      </c>
      <c r="F76" s="370"/>
      <c r="G76" s="370"/>
      <c r="H76" s="370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145</v>
      </c>
      <c r="D77" s="22"/>
      <c r="E77" s="22"/>
      <c r="F77" s="22"/>
      <c r="G77" s="22"/>
      <c r="H77" s="22"/>
      <c r="I77" s="22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69" t="s">
        <v>657</v>
      </c>
      <c r="F78" s="371"/>
      <c r="G78" s="371"/>
      <c r="H78" s="371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147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23" t="str">
        <f>E11</f>
        <v>2020/08/02.2/LIB - SO 02 - VRN1</v>
      </c>
      <c r="F80" s="371"/>
      <c r="G80" s="371"/>
      <c r="H80" s="371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F14</f>
        <v>Jitrava</v>
      </c>
      <c r="G82" s="36"/>
      <c r="H82" s="36"/>
      <c r="I82" s="29" t="s">
        <v>23</v>
      </c>
      <c r="J82" s="59" t="str">
        <f>IF(J14="","",J14)</f>
        <v>4. 8. 2020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25</v>
      </c>
      <c r="D84" s="36"/>
      <c r="E84" s="36"/>
      <c r="F84" s="27" t="str">
        <f>E17</f>
        <v>Správa železnic, OŘ Hradec Králové</v>
      </c>
      <c r="G84" s="36"/>
      <c r="H84" s="36"/>
      <c r="I84" s="29" t="s">
        <v>33</v>
      </c>
      <c r="J84" s="32" t="str">
        <f>E23</f>
        <v xml:space="preserve"> 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31</v>
      </c>
      <c r="D85" s="36"/>
      <c r="E85" s="36"/>
      <c r="F85" s="27" t="str">
        <f>IF(E20="","",E20)</f>
        <v>Vyplň údaj</v>
      </c>
      <c r="G85" s="36"/>
      <c r="H85" s="36"/>
      <c r="I85" s="29" t="s">
        <v>35</v>
      </c>
      <c r="J85" s="32" t="str">
        <f>E26</f>
        <v xml:space="preserve"> 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1"/>
      <c r="B87" s="152"/>
      <c r="C87" s="153" t="s">
        <v>163</v>
      </c>
      <c r="D87" s="154" t="s">
        <v>57</v>
      </c>
      <c r="E87" s="154" t="s">
        <v>53</v>
      </c>
      <c r="F87" s="154" t="s">
        <v>54</v>
      </c>
      <c r="G87" s="154" t="s">
        <v>164</v>
      </c>
      <c r="H87" s="154" t="s">
        <v>165</v>
      </c>
      <c r="I87" s="154" t="s">
        <v>166</v>
      </c>
      <c r="J87" s="154" t="s">
        <v>152</v>
      </c>
      <c r="K87" s="155" t="s">
        <v>167</v>
      </c>
      <c r="L87" s="156"/>
      <c r="M87" s="68" t="s">
        <v>19</v>
      </c>
      <c r="N87" s="69" t="s">
        <v>42</v>
      </c>
      <c r="O87" s="69" t="s">
        <v>168</v>
      </c>
      <c r="P87" s="69" t="s">
        <v>169</v>
      </c>
      <c r="Q87" s="69" t="s">
        <v>170</v>
      </c>
      <c r="R87" s="69" t="s">
        <v>171</v>
      </c>
      <c r="S87" s="69" t="s">
        <v>172</v>
      </c>
      <c r="T87" s="70" t="s">
        <v>173</v>
      </c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</row>
    <row r="88" spans="1:65" s="2" customFormat="1" ht="22.9" customHeight="1">
      <c r="A88" s="34"/>
      <c r="B88" s="35"/>
      <c r="C88" s="75" t="s">
        <v>174</v>
      </c>
      <c r="D88" s="36"/>
      <c r="E88" s="36"/>
      <c r="F88" s="36"/>
      <c r="G88" s="36"/>
      <c r="H88" s="36"/>
      <c r="I88" s="36"/>
      <c r="J88" s="157">
        <f>BK88</f>
        <v>0</v>
      </c>
      <c r="K88" s="36"/>
      <c r="L88" s="39"/>
      <c r="M88" s="71"/>
      <c r="N88" s="158"/>
      <c r="O88" s="72"/>
      <c r="P88" s="159">
        <f>P89</f>
        <v>0</v>
      </c>
      <c r="Q88" s="72"/>
      <c r="R88" s="159">
        <f>R89</f>
        <v>0</v>
      </c>
      <c r="S88" s="72"/>
      <c r="T88" s="160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71</v>
      </c>
      <c r="AU88" s="17" t="s">
        <v>153</v>
      </c>
      <c r="BK88" s="161">
        <f>BK89</f>
        <v>0</v>
      </c>
    </row>
    <row r="89" spans="1:65" s="12" customFormat="1" ht="25.9" customHeight="1">
      <c r="B89" s="162"/>
      <c r="C89" s="163"/>
      <c r="D89" s="164" t="s">
        <v>71</v>
      </c>
      <c r="E89" s="165" t="s">
        <v>616</v>
      </c>
      <c r="F89" s="165" t="s">
        <v>617</v>
      </c>
      <c r="G89" s="163"/>
      <c r="H89" s="163"/>
      <c r="I89" s="166"/>
      <c r="J89" s="167">
        <f>BK89</f>
        <v>0</v>
      </c>
      <c r="K89" s="163"/>
      <c r="L89" s="168"/>
      <c r="M89" s="169"/>
      <c r="N89" s="170"/>
      <c r="O89" s="170"/>
      <c r="P89" s="171">
        <f>P90+P104</f>
        <v>0</v>
      </c>
      <c r="Q89" s="170"/>
      <c r="R89" s="171">
        <f>R90+R104</f>
        <v>0</v>
      </c>
      <c r="S89" s="170"/>
      <c r="T89" s="172">
        <f>T90+T104</f>
        <v>0</v>
      </c>
      <c r="AR89" s="173" t="s">
        <v>207</v>
      </c>
      <c r="AT89" s="174" t="s">
        <v>71</v>
      </c>
      <c r="AU89" s="174" t="s">
        <v>72</v>
      </c>
      <c r="AY89" s="173" t="s">
        <v>177</v>
      </c>
      <c r="BK89" s="175">
        <f>BK90+BK104</f>
        <v>0</v>
      </c>
    </row>
    <row r="90" spans="1:65" s="12" customFormat="1" ht="22.9" customHeight="1">
      <c r="B90" s="162"/>
      <c r="C90" s="163"/>
      <c r="D90" s="164" t="s">
        <v>71</v>
      </c>
      <c r="E90" s="176" t="s">
        <v>618</v>
      </c>
      <c r="F90" s="176" t="s">
        <v>619</v>
      </c>
      <c r="G90" s="163"/>
      <c r="H90" s="163"/>
      <c r="I90" s="166"/>
      <c r="J90" s="177">
        <f>BK90</f>
        <v>0</v>
      </c>
      <c r="K90" s="163"/>
      <c r="L90" s="168"/>
      <c r="M90" s="169"/>
      <c r="N90" s="170"/>
      <c r="O90" s="170"/>
      <c r="P90" s="171">
        <f>SUM(P91:P103)</f>
        <v>0</v>
      </c>
      <c r="Q90" s="170"/>
      <c r="R90" s="171">
        <f>SUM(R91:R103)</f>
        <v>0</v>
      </c>
      <c r="S90" s="170"/>
      <c r="T90" s="172">
        <f>SUM(T91:T103)</f>
        <v>0</v>
      </c>
      <c r="AR90" s="173" t="s">
        <v>207</v>
      </c>
      <c r="AT90" s="174" t="s">
        <v>71</v>
      </c>
      <c r="AU90" s="174" t="s">
        <v>79</v>
      </c>
      <c r="AY90" s="173" t="s">
        <v>177</v>
      </c>
      <c r="BK90" s="175">
        <f>SUM(BK91:BK103)</f>
        <v>0</v>
      </c>
    </row>
    <row r="91" spans="1:65" s="2" customFormat="1" ht="14.45" customHeight="1">
      <c r="A91" s="34"/>
      <c r="B91" s="35"/>
      <c r="C91" s="178" t="s">
        <v>81</v>
      </c>
      <c r="D91" s="178" t="s">
        <v>179</v>
      </c>
      <c r="E91" s="179" t="s">
        <v>620</v>
      </c>
      <c r="F91" s="180" t="s">
        <v>621</v>
      </c>
      <c r="G91" s="181" t="s">
        <v>622</v>
      </c>
      <c r="H91" s="182">
        <v>1</v>
      </c>
      <c r="I91" s="183"/>
      <c r="J91" s="184">
        <f>ROUND(I91*H91,2)</f>
        <v>0</v>
      </c>
      <c r="K91" s="180" t="s">
        <v>183</v>
      </c>
      <c r="L91" s="39"/>
      <c r="M91" s="185" t="s">
        <v>19</v>
      </c>
      <c r="N91" s="186" t="s">
        <v>43</v>
      </c>
      <c r="O91" s="64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623</v>
      </c>
      <c r="AT91" s="189" t="s">
        <v>179</v>
      </c>
      <c r="AU91" s="189" t="s">
        <v>81</v>
      </c>
      <c r="AY91" s="17" t="s">
        <v>177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7" t="s">
        <v>79</v>
      </c>
      <c r="BK91" s="190">
        <f>ROUND(I91*H91,2)</f>
        <v>0</v>
      </c>
      <c r="BL91" s="17" t="s">
        <v>623</v>
      </c>
      <c r="BM91" s="189" t="s">
        <v>624</v>
      </c>
    </row>
    <row r="92" spans="1:65" s="2" customFormat="1" ht="11.25">
      <c r="A92" s="34"/>
      <c r="B92" s="35"/>
      <c r="C92" s="36"/>
      <c r="D92" s="191" t="s">
        <v>186</v>
      </c>
      <c r="E92" s="36"/>
      <c r="F92" s="192" t="s">
        <v>621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186</v>
      </c>
      <c r="AU92" s="17" t="s">
        <v>81</v>
      </c>
    </row>
    <row r="93" spans="1:65" s="2" customFormat="1" ht="14.45" customHeight="1">
      <c r="A93" s="34"/>
      <c r="B93" s="35"/>
      <c r="C93" s="178" t="s">
        <v>194</v>
      </c>
      <c r="D93" s="178" t="s">
        <v>179</v>
      </c>
      <c r="E93" s="179" t="s">
        <v>625</v>
      </c>
      <c r="F93" s="180" t="s">
        <v>626</v>
      </c>
      <c r="G93" s="181" t="s">
        <v>622</v>
      </c>
      <c r="H93" s="182">
        <v>1</v>
      </c>
      <c r="I93" s="183"/>
      <c r="J93" s="184">
        <f>ROUND(I93*H93,2)</f>
        <v>0</v>
      </c>
      <c r="K93" s="180" t="s">
        <v>183</v>
      </c>
      <c r="L93" s="39"/>
      <c r="M93" s="185" t="s">
        <v>19</v>
      </c>
      <c r="N93" s="186" t="s">
        <v>43</v>
      </c>
      <c r="O93" s="64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9" t="s">
        <v>623</v>
      </c>
      <c r="AT93" s="189" t="s">
        <v>179</v>
      </c>
      <c r="AU93" s="189" t="s">
        <v>81</v>
      </c>
      <c r="AY93" s="17" t="s">
        <v>177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7" t="s">
        <v>79</v>
      </c>
      <c r="BK93" s="190">
        <f>ROUND(I93*H93,2)</f>
        <v>0</v>
      </c>
      <c r="BL93" s="17" t="s">
        <v>623</v>
      </c>
      <c r="BM93" s="189" t="s">
        <v>627</v>
      </c>
    </row>
    <row r="94" spans="1:65" s="2" customFormat="1" ht="11.25">
      <c r="A94" s="34"/>
      <c r="B94" s="35"/>
      <c r="C94" s="36"/>
      <c r="D94" s="191" t="s">
        <v>186</v>
      </c>
      <c r="E94" s="36"/>
      <c r="F94" s="192" t="s">
        <v>626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186</v>
      </c>
      <c r="AU94" s="17" t="s">
        <v>81</v>
      </c>
    </row>
    <row r="95" spans="1:65" s="2" customFormat="1" ht="19.5">
      <c r="A95" s="34"/>
      <c r="B95" s="35"/>
      <c r="C95" s="36"/>
      <c r="D95" s="191" t="s">
        <v>205</v>
      </c>
      <c r="E95" s="36"/>
      <c r="F95" s="196" t="s">
        <v>628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205</v>
      </c>
      <c r="AU95" s="17" t="s">
        <v>81</v>
      </c>
    </row>
    <row r="96" spans="1:65" s="2" customFormat="1" ht="14.45" customHeight="1">
      <c r="A96" s="34"/>
      <c r="B96" s="35"/>
      <c r="C96" s="178" t="s">
        <v>184</v>
      </c>
      <c r="D96" s="178" t="s">
        <v>179</v>
      </c>
      <c r="E96" s="179" t="s">
        <v>629</v>
      </c>
      <c r="F96" s="180" t="s">
        <v>630</v>
      </c>
      <c r="G96" s="181" t="s">
        <v>622</v>
      </c>
      <c r="H96" s="182">
        <v>1</v>
      </c>
      <c r="I96" s="183"/>
      <c r="J96" s="184">
        <f>ROUND(I96*H96,2)</f>
        <v>0</v>
      </c>
      <c r="K96" s="180" t="s">
        <v>183</v>
      </c>
      <c r="L96" s="39"/>
      <c r="M96" s="185" t="s">
        <v>19</v>
      </c>
      <c r="N96" s="186" t="s">
        <v>43</v>
      </c>
      <c r="O96" s="64"/>
      <c r="P96" s="187">
        <f>O96*H96</f>
        <v>0</v>
      </c>
      <c r="Q96" s="187">
        <v>0</v>
      </c>
      <c r="R96" s="187">
        <f>Q96*H96</f>
        <v>0</v>
      </c>
      <c r="S96" s="187">
        <v>0</v>
      </c>
      <c r="T96" s="18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9" t="s">
        <v>623</v>
      </c>
      <c r="AT96" s="189" t="s">
        <v>179</v>
      </c>
      <c r="AU96" s="189" t="s">
        <v>81</v>
      </c>
      <c r="AY96" s="17" t="s">
        <v>177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17" t="s">
        <v>79</v>
      </c>
      <c r="BK96" s="190">
        <f>ROUND(I96*H96,2)</f>
        <v>0</v>
      </c>
      <c r="BL96" s="17" t="s">
        <v>623</v>
      </c>
      <c r="BM96" s="189" t="s">
        <v>631</v>
      </c>
    </row>
    <row r="97" spans="1:65" s="2" customFormat="1" ht="11.25">
      <c r="A97" s="34"/>
      <c r="B97" s="35"/>
      <c r="C97" s="36"/>
      <c r="D97" s="191" t="s">
        <v>186</v>
      </c>
      <c r="E97" s="36"/>
      <c r="F97" s="192" t="s">
        <v>630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186</v>
      </c>
      <c r="AU97" s="17" t="s">
        <v>81</v>
      </c>
    </row>
    <row r="98" spans="1:65" s="2" customFormat="1" ht="14.45" customHeight="1">
      <c r="A98" s="34"/>
      <c r="B98" s="35"/>
      <c r="C98" s="178" t="s">
        <v>207</v>
      </c>
      <c r="D98" s="178" t="s">
        <v>179</v>
      </c>
      <c r="E98" s="179" t="s">
        <v>632</v>
      </c>
      <c r="F98" s="180" t="s">
        <v>633</v>
      </c>
      <c r="G98" s="181" t="s">
        <v>622</v>
      </c>
      <c r="H98" s="182">
        <v>1</v>
      </c>
      <c r="I98" s="183"/>
      <c r="J98" s="184">
        <f>ROUND(I98*H98,2)</f>
        <v>0</v>
      </c>
      <c r="K98" s="180" t="s">
        <v>183</v>
      </c>
      <c r="L98" s="39"/>
      <c r="M98" s="185" t="s">
        <v>19</v>
      </c>
      <c r="N98" s="186" t="s">
        <v>43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623</v>
      </c>
      <c r="AT98" s="189" t="s">
        <v>179</v>
      </c>
      <c r="AU98" s="189" t="s">
        <v>81</v>
      </c>
      <c r="AY98" s="17" t="s">
        <v>177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79</v>
      </c>
      <c r="BK98" s="190">
        <f>ROUND(I98*H98,2)</f>
        <v>0</v>
      </c>
      <c r="BL98" s="17" t="s">
        <v>623</v>
      </c>
      <c r="BM98" s="189" t="s">
        <v>634</v>
      </c>
    </row>
    <row r="99" spans="1:65" s="2" customFormat="1" ht="11.25">
      <c r="A99" s="34"/>
      <c r="B99" s="35"/>
      <c r="C99" s="36"/>
      <c r="D99" s="191" t="s">
        <v>186</v>
      </c>
      <c r="E99" s="36"/>
      <c r="F99" s="192" t="s">
        <v>633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186</v>
      </c>
      <c r="AU99" s="17" t="s">
        <v>81</v>
      </c>
    </row>
    <row r="100" spans="1:65" s="2" customFormat="1" ht="14.45" customHeight="1">
      <c r="A100" s="34"/>
      <c r="B100" s="35"/>
      <c r="C100" s="178" t="s">
        <v>218</v>
      </c>
      <c r="D100" s="178" t="s">
        <v>179</v>
      </c>
      <c r="E100" s="179" t="s">
        <v>635</v>
      </c>
      <c r="F100" s="180" t="s">
        <v>636</v>
      </c>
      <c r="G100" s="181" t="s">
        <v>622</v>
      </c>
      <c r="H100" s="182">
        <v>1</v>
      </c>
      <c r="I100" s="183"/>
      <c r="J100" s="184">
        <f>ROUND(I100*H100,2)</f>
        <v>0</v>
      </c>
      <c r="K100" s="180" t="s">
        <v>183</v>
      </c>
      <c r="L100" s="39"/>
      <c r="M100" s="185" t="s">
        <v>19</v>
      </c>
      <c r="N100" s="186" t="s">
        <v>43</v>
      </c>
      <c r="O100" s="64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9" t="s">
        <v>623</v>
      </c>
      <c r="AT100" s="189" t="s">
        <v>179</v>
      </c>
      <c r="AU100" s="189" t="s">
        <v>81</v>
      </c>
      <c r="AY100" s="17" t="s">
        <v>177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17" t="s">
        <v>79</v>
      </c>
      <c r="BK100" s="190">
        <f>ROUND(I100*H100,2)</f>
        <v>0</v>
      </c>
      <c r="BL100" s="17" t="s">
        <v>623</v>
      </c>
      <c r="BM100" s="189" t="s">
        <v>637</v>
      </c>
    </row>
    <row r="101" spans="1:65" s="2" customFormat="1" ht="11.25">
      <c r="A101" s="34"/>
      <c r="B101" s="35"/>
      <c r="C101" s="36"/>
      <c r="D101" s="191" t="s">
        <v>186</v>
      </c>
      <c r="E101" s="36"/>
      <c r="F101" s="192" t="s">
        <v>636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186</v>
      </c>
      <c r="AU101" s="17" t="s">
        <v>81</v>
      </c>
    </row>
    <row r="102" spans="1:65" s="2" customFormat="1" ht="14.45" customHeight="1">
      <c r="A102" s="34"/>
      <c r="B102" s="35"/>
      <c r="C102" s="178" t="s">
        <v>223</v>
      </c>
      <c r="D102" s="178" t="s">
        <v>179</v>
      </c>
      <c r="E102" s="179" t="s">
        <v>638</v>
      </c>
      <c r="F102" s="180" t="s">
        <v>639</v>
      </c>
      <c r="G102" s="181" t="s">
        <v>622</v>
      </c>
      <c r="H102" s="182">
        <v>1</v>
      </c>
      <c r="I102" s="183"/>
      <c r="J102" s="184">
        <f>ROUND(I102*H102,2)</f>
        <v>0</v>
      </c>
      <c r="K102" s="180" t="s">
        <v>183</v>
      </c>
      <c r="L102" s="39"/>
      <c r="M102" s="185" t="s">
        <v>19</v>
      </c>
      <c r="N102" s="186" t="s">
        <v>43</v>
      </c>
      <c r="O102" s="64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623</v>
      </c>
      <c r="AT102" s="189" t="s">
        <v>179</v>
      </c>
      <c r="AU102" s="189" t="s">
        <v>81</v>
      </c>
      <c r="AY102" s="17" t="s">
        <v>177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7" t="s">
        <v>79</v>
      </c>
      <c r="BK102" s="190">
        <f>ROUND(I102*H102,2)</f>
        <v>0</v>
      </c>
      <c r="BL102" s="17" t="s">
        <v>623</v>
      </c>
      <c r="BM102" s="189" t="s">
        <v>640</v>
      </c>
    </row>
    <row r="103" spans="1:65" s="2" customFormat="1" ht="11.25">
      <c r="A103" s="34"/>
      <c r="B103" s="35"/>
      <c r="C103" s="36"/>
      <c r="D103" s="191" t="s">
        <v>186</v>
      </c>
      <c r="E103" s="36"/>
      <c r="F103" s="192" t="s">
        <v>639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186</v>
      </c>
      <c r="AU103" s="17" t="s">
        <v>81</v>
      </c>
    </row>
    <row r="104" spans="1:65" s="12" customFormat="1" ht="22.9" customHeight="1">
      <c r="B104" s="162"/>
      <c r="C104" s="163"/>
      <c r="D104" s="164" t="s">
        <v>71</v>
      </c>
      <c r="E104" s="176" t="s">
        <v>641</v>
      </c>
      <c r="F104" s="176" t="s">
        <v>642</v>
      </c>
      <c r="G104" s="163"/>
      <c r="H104" s="163"/>
      <c r="I104" s="166"/>
      <c r="J104" s="177">
        <f>BK104</f>
        <v>0</v>
      </c>
      <c r="K104" s="163"/>
      <c r="L104" s="168"/>
      <c r="M104" s="169"/>
      <c r="N104" s="170"/>
      <c r="O104" s="170"/>
      <c r="P104" s="171">
        <f>SUM(P105:P113)</f>
        <v>0</v>
      </c>
      <c r="Q104" s="170"/>
      <c r="R104" s="171">
        <f>SUM(R105:R113)</f>
        <v>0</v>
      </c>
      <c r="S104" s="170"/>
      <c r="T104" s="172">
        <f>SUM(T105:T113)</f>
        <v>0</v>
      </c>
      <c r="AR104" s="173" t="s">
        <v>207</v>
      </c>
      <c r="AT104" s="174" t="s">
        <v>71</v>
      </c>
      <c r="AU104" s="174" t="s">
        <v>79</v>
      </c>
      <c r="AY104" s="173" t="s">
        <v>177</v>
      </c>
      <c r="BK104" s="175">
        <f>SUM(BK105:BK113)</f>
        <v>0</v>
      </c>
    </row>
    <row r="105" spans="1:65" s="2" customFormat="1" ht="14.45" customHeight="1">
      <c r="A105" s="34"/>
      <c r="B105" s="35"/>
      <c r="C105" s="178" t="s">
        <v>229</v>
      </c>
      <c r="D105" s="178" t="s">
        <v>179</v>
      </c>
      <c r="E105" s="179" t="s">
        <v>643</v>
      </c>
      <c r="F105" s="180" t="s">
        <v>644</v>
      </c>
      <c r="G105" s="181" t="s">
        <v>645</v>
      </c>
      <c r="H105" s="182">
        <v>8</v>
      </c>
      <c r="I105" s="183"/>
      <c r="J105" s="184">
        <f>ROUND(I105*H105,2)</f>
        <v>0</v>
      </c>
      <c r="K105" s="180" t="s">
        <v>183</v>
      </c>
      <c r="L105" s="39"/>
      <c r="M105" s="185" t="s">
        <v>19</v>
      </c>
      <c r="N105" s="186" t="s">
        <v>43</v>
      </c>
      <c r="O105" s="64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9" t="s">
        <v>623</v>
      </c>
      <c r="AT105" s="189" t="s">
        <v>179</v>
      </c>
      <c r="AU105" s="189" t="s">
        <v>81</v>
      </c>
      <c r="AY105" s="17" t="s">
        <v>177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7" t="s">
        <v>79</v>
      </c>
      <c r="BK105" s="190">
        <f>ROUND(I105*H105,2)</f>
        <v>0</v>
      </c>
      <c r="BL105" s="17" t="s">
        <v>623</v>
      </c>
      <c r="BM105" s="189" t="s">
        <v>646</v>
      </c>
    </row>
    <row r="106" spans="1:65" s="2" customFormat="1" ht="11.25">
      <c r="A106" s="34"/>
      <c r="B106" s="35"/>
      <c r="C106" s="36"/>
      <c r="D106" s="191" t="s">
        <v>186</v>
      </c>
      <c r="E106" s="36"/>
      <c r="F106" s="192" t="s">
        <v>644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186</v>
      </c>
      <c r="AU106" s="17" t="s">
        <v>81</v>
      </c>
    </row>
    <row r="107" spans="1:65" s="2" customFormat="1" ht="19.5">
      <c r="A107" s="34"/>
      <c r="B107" s="35"/>
      <c r="C107" s="36"/>
      <c r="D107" s="191" t="s">
        <v>205</v>
      </c>
      <c r="E107" s="36"/>
      <c r="F107" s="196" t="s">
        <v>647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205</v>
      </c>
      <c r="AU107" s="17" t="s">
        <v>81</v>
      </c>
    </row>
    <row r="108" spans="1:65" s="2" customFormat="1" ht="14.45" customHeight="1">
      <c r="A108" s="34"/>
      <c r="B108" s="35"/>
      <c r="C108" s="178" t="s">
        <v>236</v>
      </c>
      <c r="D108" s="178" t="s">
        <v>179</v>
      </c>
      <c r="E108" s="179" t="s">
        <v>648</v>
      </c>
      <c r="F108" s="180" t="s">
        <v>649</v>
      </c>
      <c r="G108" s="181" t="s">
        <v>622</v>
      </c>
      <c r="H108" s="182">
        <v>1</v>
      </c>
      <c r="I108" s="183"/>
      <c r="J108" s="184">
        <f>ROUND(I108*H108,2)</f>
        <v>0</v>
      </c>
      <c r="K108" s="180" t="s">
        <v>183</v>
      </c>
      <c r="L108" s="39"/>
      <c r="M108" s="185" t="s">
        <v>19</v>
      </c>
      <c r="N108" s="186" t="s">
        <v>43</v>
      </c>
      <c r="O108" s="64"/>
      <c r="P108" s="187">
        <f>O108*H108</f>
        <v>0</v>
      </c>
      <c r="Q108" s="187">
        <v>0</v>
      </c>
      <c r="R108" s="187">
        <f>Q108*H108</f>
        <v>0</v>
      </c>
      <c r="S108" s="187">
        <v>0</v>
      </c>
      <c r="T108" s="18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623</v>
      </c>
      <c r="AT108" s="189" t="s">
        <v>179</v>
      </c>
      <c r="AU108" s="189" t="s">
        <v>81</v>
      </c>
      <c r="AY108" s="17" t="s">
        <v>177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7" t="s">
        <v>79</v>
      </c>
      <c r="BK108" s="190">
        <f>ROUND(I108*H108,2)</f>
        <v>0</v>
      </c>
      <c r="BL108" s="17" t="s">
        <v>623</v>
      </c>
      <c r="BM108" s="189" t="s">
        <v>650</v>
      </c>
    </row>
    <row r="109" spans="1:65" s="2" customFormat="1" ht="11.25">
      <c r="A109" s="34"/>
      <c r="B109" s="35"/>
      <c r="C109" s="36"/>
      <c r="D109" s="191" t="s">
        <v>186</v>
      </c>
      <c r="E109" s="36"/>
      <c r="F109" s="192" t="s">
        <v>649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186</v>
      </c>
      <c r="AU109" s="17" t="s">
        <v>81</v>
      </c>
    </row>
    <row r="110" spans="1:65" s="2" customFormat="1" ht="14.45" customHeight="1">
      <c r="A110" s="34"/>
      <c r="B110" s="35"/>
      <c r="C110" s="178" t="s">
        <v>244</v>
      </c>
      <c r="D110" s="178" t="s">
        <v>179</v>
      </c>
      <c r="E110" s="179" t="s">
        <v>651</v>
      </c>
      <c r="F110" s="180" t="s">
        <v>652</v>
      </c>
      <c r="G110" s="181" t="s">
        <v>622</v>
      </c>
      <c r="H110" s="182">
        <v>1</v>
      </c>
      <c r="I110" s="183"/>
      <c r="J110" s="184">
        <f>ROUND(I110*H110,2)</f>
        <v>0</v>
      </c>
      <c r="K110" s="180" t="s">
        <v>183</v>
      </c>
      <c r="L110" s="39"/>
      <c r="M110" s="185" t="s">
        <v>19</v>
      </c>
      <c r="N110" s="186" t="s">
        <v>43</v>
      </c>
      <c r="O110" s="64"/>
      <c r="P110" s="187">
        <f>O110*H110</f>
        <v>0</v>
      </c>
      <c r="Q110" s="187">
        <v>0</v>
      </c>
      <c r="R110" s="187">
        <f>Q110*H110</f>
        <v>0</v>
      </c>
      <c r="S110" s="187">
        <v>0</v>
      </c>
      <c r="T110" s="18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623</v>
      </c>
      <c r="AT110" s="189" t="s">
        <v>179</v>
      </c>
      <c r="AU110" s="189" t="s">
        <v>81</v>
      </c>
      <c r="AY110" s="17" t="s">
        <v>177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7" t="s">
        <v>79</v>
      </c>
      <c r="BK110" s="190">
        <f>ROUND(I110*H110,2)</f>
        <v>0</v>
      </c>
      <c r="BL110" s="17" t="s">
        <v>623</v>
      </c>
      <c r="BM110" s="189" t="s">
        <v>653</v>
      </c>
    </row>
    <row r="111" spans="1:65" s="2" customFormat="1" ht="11.25">
      <c r="A111" s="34"/>
      <c r="B111" s="35"/>
      <c r="C111" s="36"/>
      <c r="D111" s="191" t="s">
        <v>186</v>
      </c>
      <c r="E111" s="36"/>
      <c r="F111" s="192" t="s">
        <v>652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186</v>
      </c>
      <c r="AU111" s="17" t="s">
        <v>81</v>
      </c>
    </row>
    <row r="112" spans="1:65" s="2" customFormat="1" ht="14.45" customHeight="1">
      <c r="A112" s="34"/>
      <c r="B112" s="35"/>
      <c r="C112" s="178" t="s">
        <v>249</v>
      </c>
      <c r="D112" s="178" t="s">
        <v>179</v>
      </c>
      <c r="E112" s="179" t="s">
        <v>654</v>
      </c>
      <c r="F112" s="180" t="s">
        <v>655</v>
      </c>
      <c r="G112" s="181" t="s">
        <v>622</v>
      </c>
      <c r="H112" s="182">
        <v>1</v>
      </c>
      <c r="I112" s="183"/>
      <c r="J112" s="184">
        <f>ROUND(I112*H112,2)</f>
        <v>0</v>
      </c>
      <c r="K112" s="180" t="s">
        <v>183</v>
      </c>
      <c r="L112" s="39"/>
      <c r="M112" s="185" t="s">
        <v>19</v>
      </c>
      <c r="N112" s="186" t="s">
        <v>43</v>
      </c>
      <c r="O112" s="64"/>
      <c r="P112" s="187">
        <f>O112*H112</f>
        <v>0</v>
      </c>
      <c r="Q112" s="187">
        <v>0</v>
      </c>
      <c r="R112" s="187">
        <f>Q112*H112</f>
        <v>0</v>
      </c>
      <c r="S112" s="187">
        <v>0</v>
      </c>
      <c r="T112" s="18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9" t="s">
        <v>623</v>
      </c>
      <c r="AT112" s="189" t="s">
        <v>179</v>
      </c>
      <c r="AU112" s="189" t="s">
        <v>81</v>
      </c>
      <c r="AY112" s="17" t="s">
        <v>177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7" t="s">
        <v>79</v>
      </c>
      <c r="BK112" s="190">
        <f>ROUND(I112*H112,2)</f>
        <v>0</v>
      </c>
      <c r="BL112" s="17" t="s">
        <v>623</v>
      </c>
      <c r="BM112" s="189" t="s">
        <v>656</v>
      </c>
    </row>
    <row r="113" spans="1:47" s="2" customFormat="1" ht="11.25">
      <c r="A113" s="34"/>
      <c r="B113" s="35"/>
      <c r="C113" s="36"/>
      <c r="D113" s="191" t="s">
        <v>186</v>
      </c>
      <c r="E113" s="36"/>
      <c r="F113" s="192" t="s">
        <v>655</v>
      </c>
      <c r="G113" s="36"/>
      <c r="H113" s="36"/>
      <c r="I113" s="193"/>
      <c r="J113" s="36"/>
      <c r="K113" s="36"/>
      <c r="L113" s="39"/>
      <c r="M113" s="229"/>
      <c r="N113" s="230"/>
      <c r="O113" s="231"/>
      <c r="P113" s="231"/>
      <c r="Q113" s="231"/>
      <c r="R113" s="231"/>
      <c r="S113" s="231"/>
      <c r="T113" s="232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186</v>
      </c>
      <c r="AU113" s="17" t="s">
        <v>81</v>
      </c>
    </row>
    <row r="114" spans="1:47" s="2" customFormat="1" ht="6.95" customHeight="1">
      <c r="A114" s="34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39"/>
      <c r="M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</sheetData>
  <sheetProtection algorithmName="SHA-512" hashValue="raT4nZ+INClX+eHO5Q+HjMDezR+Hc/9543lwl8j/zY50PCudJ+1Ui3+dR53zxPqFmC4IiPtNuSzim8QPjP2fBQ==" saltValue="kJYhg3p3tHGFBFG5XHOZ2n/AL7VR4h4G2qWLdrGKf10MWwmmybeq6CXFtmxWuQ8qcOqjw139/kdj7nA1ne87Mw==" spinCount="100000" sheet="1" objects="1" scenarios="1" formatColumns="0" formatRows="0" autoFilter="0"/>
  <autoFilter ref="C87:K113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5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104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144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2" t="str">
        <f>'Rekapitulace zakázky'!K6</f>
        <v>Oprava mostních objektů trati Rynoltice - Křižany</v>
      </c>
      <c r="F7" s="363"/>
      <c r="G7" s="363"/>
      <c r="H7" s="363"/>
      <c r="L7" s="20"/>
    </row>
    <row r="8" spans="1:46" s="1" customFormat="1" ht="12" customHeight="1">
      <c r="B8" s="20"/>
      <c r="D8" s="112" t="s">
        <v>145</v>
      </c>
      <c r="L8" s="20"/>
    </row>
    <row r="9" spans="1:46" s="2" customFormat="1" ht="16.5" customHeight="1">
      <c r="A9" s="34"/>
      <c r="B9" s="39"/>
      <c r="C9" s="34"/>
      <c r="D9" s="34"/>
      <c r="E9" s="362" t="s">
        <v>708</v>
      </c>
      <c r="F9" s="364"/>
      <c r="G9" s="364"/>
      <c r="H9" s="36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147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5" t="s">
        <v>709</v>
      </c>
      <c r="F11" s="364"/>
      <c r="G11" s="364"/>
      <c r="H11" s="36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149</v>
      </c>
      <c r="G14" s="34"/>
      <c r="H14" s="34"/>
      <c r="I14" s="112" t="s">
        <v>23</v>
      </c>
      <c r="J14" s="114" t="str">
        <f>'Rekapitulace zakázky'!AN8</f>
        <v>4. 8. 2020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30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31</v>
      </c>
      <c r="E19" s="34"/>
      <c r="F19" s="34"/>
      <c r="G19" s="34"/>
      <c r="H19" s="34"/>
      <c r="I19" s="112" t="s">
        <v>26</v>
      </c>
      <c r="J19" s="30" t="str">
        <f>'Rekapitulace zakázky'!AN13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6" t="str">
        <f>'Rekapitulace zakázky'!E14</f>
        <v>Vyplň údaj</v>
      </c>
      <c r="F20" s="367"/>
      <c r="G20" s="367"/>
      <c r="H20" s="367"/>
      <c r="I20" s="112" t="s">
        <v>29</v>
      </c>
      <c r="J20" s="30" t="str">
        <f>'Rekapitulace zakázky'!AN14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33</v>
      </c>
      <c r="E22" s="34"/>
      <c r="F22" s="34"/>
      <c r="G22" s="34"/>
      <c r="H22" s="34"/>
      <c r="I22" s="112" t="s">
        <v>26</v>
      </c>
      <c r="J22" s="103" t="str">
        <f>IF('Rekapitulace zakázky'!AN16="","",'Rekapitulace zakázky'!AN16)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zakázky'!E17="","",'Rekapitulace zakázky'!E17)</f>
        <v xml:space="preserve"> </v>
      </c>
      <c r="F23" s="34"/>
      <c r="G23" s="34"/>
      <c r="H23" s="34"/>
      <c r="I23" s="112" t="s">
        <v>29</v>
      </c>
      <c r="J23" s="103" t="str">
        <f>IF('Rekapitulace zakázky'!AN17="","",'Rekapitulace zakázky'!AN17)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35</v>
      </c>
      <c r="E25" s="34"/>
      <c r="F25" s="34"/>
      <c r="G25" s="34"/>
      <c r="H25" s="34"/>
      <c r="I25" s="112" t="s">
        <v>26</v>
      </c>
      <c r="J25" s="103" t="str">
        <f>IF('Rekapitulace zakázky'!AN19="","",'Rekapitulace zakázky'!AN19)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zakázky'!E20="","",'Rekapitulace zakázky'!E20)</f>
        <v xml:space="preserve"> </v>
      </c>
      <c r="F26" s="34"/>
      <c r="G26" s="34"/>
      <c r="H26" s="34"/>
      <c r="I26" s="112" t="s">
        <v>29</v>
      </c>
      <c r="J26" s="103" t="str">
        <f>IF('Rekapitulace zakázky'!AN20="","",'Rekapitulace zakázky'!AN20)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36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8" t="s">
        <v>19</v>
      </c>
      <c r="F29" s="368"/>
      <c r="G29" s="368"/>
      <c r="H29" s="36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38</v>
      </c>
      <c r="E32" s="34"/>
      <c r="F32" s="34"/>
      <c r="G32" s="34"/>
      <c r="H32" s="34"/>
      <c r="I32" s="34"/>
      <c r="J32" s="120">
        <f>ROUND(J93,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40</v>
      </c>
      <c r="G34" s="34"/>
      <c r="H34" s="34"/>
      <c r="I34" s="121" t="s">
        <v>39</v>
      </c>
      <c r="J34" s="121" t="s">
        <v>41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42</v>
      </c>
      <c r="E35" s="112" t="s">
        <v>43</v>
      </c>
      <c r="F35" s="123">
        <f>ROUND((SUM(BE93:BE274)),  2)</f>
        <v>0</v>
      </c>
      <c r="G35" s="34"/>
      <c r="H35" s="34"/>
      <c r="I35" s="124">
        <v>0.21</v>
      </c>
      <c r="J35" s="123">
        <f>ROUND(((SUM(BE93:BE274))*I35),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44</v>
      </c>
      <c r="F36" s="123">
        <f>ROUND((SUM(BF93:BF274)),  2)</f>
        <v>0</v>
      </c>
      <c r="G36" s="34"/>
      <c r="H36" s="34"/>
      <c r="I36" s="124">
        <v>0.15</v>
      </c>
      <c r="J36" s="123">
        <f>ROUND(((SUM(BF93:BF274))*I36),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ROUND((SUM(BG93:BG274)),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46</v>
      </c>
      <c r="F38" s="123">
        <f>ROUND((SUM(BH93:BH274)),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47</v>
      </c>
      <c r="F39" s="123">
        <f>ROUND((SUM(BI93:BI274)),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150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9" t="str">
        <f>E7</f>
        <v>Oprava mostních objektů trati Rynoltice - Křižany</v>
      </c>
      <c r="F50" s="370"/>
      <c r="G50" s="370"/>
      <c r="H50" s="37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9" t="s">
        <v>708</v>
      </c>
      <c r="F52" s="371"/>
      <c r="G52" s="371"/>
      <c r="H52" s="37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147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3" t="str">
        <f>E11</f>
        <v>2020/08/03.1/LIB - SO 03 - P 122,327  stavební část</v>
      </c>
      <c r="F54" s="371"/>
      <c r="G54" s="371"/>
      <c r="H54" s="37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Jitrava</v>
      </c>
      <c r="G56" s="36"/>
      <c r="H56" s="36"/>
      <c r="I56" s="29" t="s">
        <v>23</v>
      </c>
      <c r="J56" s="59" t="str">
        <f>IF(J14="","",J14)</f>
        <v>4. 8. 2020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6"/>
      <c r="E58" s="36"/>
      <c r="F58" s="27" t="str">
        <f>E17</f>
        <v>Správa železnic, OŘ Hradec Králové</v>
      </c>
      <c r="G58" s="36"/>
      <c r="H58" s="36"/>
      <c r="I58" s="29" t="s">
        <v>33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29" t="s">
        <v>35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151</v>
      </c>
      <c r="D61" s="137"/>
      <c r="E61" s="137"/>
      <c r="F61" s="137"/>
      <c r="G61" s="137"/>
      <c r="H61" s="137"/>
      <c r="I61" s="137"/>
      <c r="J61" s="138" t="s">
        <v>152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70</v>
      </c>
      <c r="D63" s="36"/>
      <c r="E63" s="36"/>
      <c r="F63" s="36"/>
      <c r="G63" s="36"/>
      <c r="H63" s="36"/>
      <c r="I63" s="36"/>
      <c r="J63" s="77">
        <f>J93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153</v>
      </c>
    </row>
    <row r="64" spans="1:47" s="9" customFormat="1" ht="24.95" customHeight="1">
      <c r="B64" s="140"/>
      <c r="C64" s="141"/>
      <c r="D64" s="142" t="s">
        <v>154</v>
      </c>
      <c r="E64" s="143"/>
      <c r="F64" s="143"/>
      <c r="G64" s="143"/>
      <c r="H64" s="143"/>
      <c r="I64" s="143"/>
      <c r="J64" s="144">
        <f>J94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155</v>
      </c>
      <c r="E65" s="148"/>
      <c r="F65" s="148"/>
      <c r="G65" s="148"/>
      <c r="H65" s="148"/>
      <c r="I65" s="148"/>
      <c r="J65" s="149">
        <f>J95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156</v>
      </c>
      <c r="E66" s="148"/>
      <c r="F66" s="148"/>
      <c r="G66" s="148"/>
      <c r="H66" s="148"/>
      <c r="I66" s="148"/>
      <c r="J66" s="149">
        <f>J146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157</v>
      </c>
      <c r="E67" s="148"/>
      <c r="F67" s="148"/>
      <c r="G67" s="148"/>
      <c r="H67" s="148"/>
      <c r="I67" s="148"/>
      <c r="J67" s="149">
        <f>J161</f>
        <v>0</v>
      </c>
      <c r="K67" s="97"/>
      <c r="L67" s="150"/>
    </row>
    <row r="68" spans="1:31" s="10" customFormat="1" ht="19.899999999999999" customHeight="1">
      <c r="B68" s="146"/>
      <c r="C68" s="97"/>
      <c r="D68" s="147" t="s">
        <v>158</v>
      </c>
      <c r="E68" s="148"/>
      <c r="F68" s="148"/>
      <c r="G68" s="148"/>
      <c r="H68" s="148"/>
      <c r="I68" s="148"/>
      <c r="J68" s="149">
        <f>J169</f>
        <v>0</v>
      </c>
      <c r="K68" s="97"/>
      <c r="L68" s="150"/>
    </row>
    <row r="69" spans="1:31" s="10" customFormat="1" ht="19.899999999999999" customHeight="1">
      <c r="B69" s="146"/>
      <c r="C69" s="97"/>
      <c r="D69" s="147" t="s">
        <v>710</v>
      </c>
      <c r="E69" s="148"/>
      <c r="F69" s="148"/>
      <c r="G69" s="148"/>
      <c r="H69" s="148"/>
      <c r="I69" s="148"/>
      <c r="J69" s="149">
        <f>J195</f>
        <v>0</v>
      </c>
      <c r="K69" s="97"/>
      <c r="L69" s="150"/>
    </row>
    <row r="70" spans="1:31" s="10" customFormat="1" ht="19.899999999999999" customHeight="1">
      <c r="B70" s="146"/>
      <c r="C70" s="97"/>
      <c r="D70" s="147" t="s">
        <v>160</v>
      </c>
      <c r="E70" s="148"/>
      <c r="F70" s="148"/>
      <c r="G70" s="148"/>
      <c r="H70" s="148"/>
      <c r="I70" s="148"/>
      <c r="J70" s="149">
        <f>J200</f>
        <v>0</v>
      </c>
      <c r="K70" s="97"/>
      <c r="L70" s="150"/>
    </row>
    <row r="71" spans="1:31" s="10" customFormat="1" ht="14.85" customHeight="1">
      <c r="B71" s="146"/>
      <c r="C71" s="97"/>
      <c r="D71" s="147" t="s">
        <v>161</v>
      </c>
      <c r="E71" s="148"/>
      <c r="F71" s="148"/>
      <c r="G71" s="148"/>
      <c r="H71" s="148"/>
      <c r="I71" s="148"/>
      <c r="J71" s="149">
        <f>J250</f>
        <v>0</v>
      </c>
      <c r="K71" s="97"/>
      <c r="L71" s="150"/>
    </row>
    <row r="72" spans="1:31" s="2" customFormat="1" ht="21.7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7" spans="1:31" s="2" customFormat="1" ht="6.95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4.95" customHeight="1">
      <c r="A78" s="34"/>
      <c r="B78" s="35"/>
      <c r="C78" s="23" t="s">
        <v>162</v>
      </c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16</v>
      </c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6"/>
      <c r="D81" s="36"/>
      <c r="E81" s="369" t="str">
        <f>E7</f>
        <v>Oprava mostních objektů trati Rynoltice - Křižany</v>
      </c>
      <c r="F81" s="370"/>
      <c r="G81" s="370"/>
      <c r="H81" s="370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" customFormat="1" ht="12" customHeight="1">
      <c r="B82" s="21"/>
      <c r="C82" s="29" t="s">
        <v>145</v>
      </c>
      <c r="D82" s="22"/>
      <c r="E82" s="22"/>
      <c r="F82" s="22"/>
      <c r="G82" s="22"/>
      <c r="H82" s="22"/>
      <c r="I82" s="22"/>
      <c r="J82" s="22"/>
      <c r="K82" s="22"/>
      <c r="L82" s="20"/>
    </row>
    <row r="83" spans="1:65" s="2" customFormat="1" ht="16.5" customHeight="1">
      <c r="A83" s="34"/>
      <c r="B83" s="35"/>
      <c r="C83" s="36"/>
      <c r="D83" s="36"/>
      <c r="E83" s="369" t="s">
        <v>708</v>
      </c>
      <c r="F83" s="371"/>
      <c r="G83" s="371"/>
      <c r="H83" s="371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147</v>
      </c>
      <c r="D84" s="36"/>
      <c r="E84" s="36"/>
      <c r="F84" s="36"/>
      <c r="G84" s="36"/>
      <c r="H84" s="36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6.5" customHeight="1">
      <c r="A85" s="34"/>
      <c r="B85" s="35"/>
      <c r="C85" s="36"/>
      <c r="D85" s="36"/>
      <c r="E85" s="323" t="str">
        <f>E11</f>
        <v>2020/08/03.1/LIB - SO 03 - P 122,327  stavební část</v>
      </c>
      <c r="F85" s="371"/>
      <c r="G85" s="371"/>
      <c r="H85" s="371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2" customHeight="1">
      <c r="A87" s="34"/>
      <c r="B87" s="35"/>
      <c r="C87" s="29" t="s">
        <v>21</v>
      </c>
      <c r="D87" s="36"/>
      <c r="E87" s="36"/>
      <c r="F87" s="27" t="str">
        <f>F14</f>
        <v>Jitrava</v>
      </c>
      <c r="G87" s="36"/>
      <c r="H87" s="36"/>
      <c r="I87" s="29" t="s">
        <v>23</v>
      </c>
      <c r="J87" s="59" t="str">
        <f>IF(J14="","",J14)</f>
        <v>4. 8. 2020</v>
      </c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5.2" customHeight="1">
      <c r="A89" s="34"/>
      <c r="B89" s="35"/>
      <c r="C89" s="29" t="s">
        <v>25</v>
      </c>
      <c r="D89" s="36"/>
      <c r="E89" s="36"/>
      <c r="F89" s="27" t="str">
        <f>E17</f>
        <v>Správa železnic, OŘ Hradec Králové</v>
      </c>
      <c r="G89" s="36"/>
      <c r="H89" s="36"/>
      <c r="I89" s="29" t="s">
        <v>33</v>
      </c>
      <c r="J89" s="32" t="str">
        <f>E23</f>
        <v xml:space="preserve"> </v>
      </c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2" customFormat="1" ht="15.2" customHeight="1">
      <c r="A90" s="34"/>
      <c r="B90" s="35"/>
      <c r="C90" s="29" t="s">
        <v>31</v>
      </c>
      <c r="D90" s="36"/>
      <c r="E90" s="36"/>
      <c r="F90" s="27" t="str">
        <f>IF(E20="","",E20)</f>
        <v>Vyplň údaj</v>
      </c>
      <c r="G90" s="36"/>
      <c r="H90" s="36"/>
      <c r="I90" s="29" t="s">
        <v>35</v>
      </c>
      <c r="J90" s="32" t="str">
        <f>E26</f>
        <v xml:space="preserve"> </v>
      </c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5" s="2" customFormat="1" ht="10.3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5" s="11" customFormat="1" ht="29.25" customHeight="1">
      <c r="A92" s="151"/>
      <c r="B92" s="152"/>
      <c r="C92" s="153" t="s">
        <v>163</v>
      </c>
      <c r="D92" s="154" t="s">
        <v>57</v>
      </c>
      <c r="E92" s="154" t="s">
        <v>53</v>
      </c>
      <c r="F92" s="154" t="s">
        <v>54</v>
      </c>
      <c r="G92" s="154" t="s">
        <v>164</v>
      </c>
      <c r="H92" s="154" t="s">
        <v>165</v>
      </c>
      <c r="I92" s="154" t="s">
        <v>166</v>
      </c>
      <c r="J92" s="154" t="s">
        <v>152</v>
      </c>
      <c r="K92" s="155" t="s">
        <v>167</v>
      </c>
      <c r="L92" s="156"/>
      <c r="M92" s="68" t="s">
        <v>19</v>
      </c>
      <c r="N92" s="69" t="s">
        <v>42</v>
      </c>
      <c r="O92" s="69" t="s">
        <v>168</v>
      </c>
      <c r="P92" s="69" t="s">
        <v>169</v>
      </c>
      <c r="Q92" s="69" t="s">
        <v>170</v>
      </c>
      <c r="R92" s="69" t="s">
        <v>171</v>
      </c>
      <c r="S92" s="69" t="s">
        <v>172</v>
      </c>
      <c r="T92" s="70" t="s">
        <v>173</v>
      </c>
      <c r="U92" s="151"/>
      <c r="V92" s="151"/>
      <c r="W92" s="151"/>
      <c r="X92" s="151"/>
      <c r="Y92" s="151"/>
      <c r="Z92" s="151"/>
      <c r="AA92" s="151"/>
      <c r="AB92" s="151"/>
      <c r="AC92" s="151"/>
      <c r="AD92" s="151"/>
      <c r="AE92" s="151"/>
    </row>
    <row r="93" spans="1:65" s="2" customFormat="1" ht="22.9" customHeight="1">
      <c r="A93" s="34"/>
      <c r="B93" s="35"/>
      <c r="C93" s="75" t="s">
        <v>174</v>
      </c>
      <c r="D93" s="36"/>
      <c r="E93" s="36"/>
      <c r="F93" s="36"/>
      <c r="G93" s="36"/>
      <c r="H93" s="36"/>
      <c r="I93" s="36"/>
      <c r="J93" s="157">
        <f>BK93</f>
        <v>0</v>
      </c>
      <c r="K93" s="36"/>
      <c r="L93" s="39"/>
      <c r="M93" s="71"/>
      <c r="N93" s="158"/>
      <c r="O93" s="72"/>
      <c r="P93" s="159">
        <f>P94</f>
        <v>0</v>
      </c>
      <c r="Q93" s="72"/>
      <c r="R93" s="159">
        <f>R94</f>
        <v>160.82125416280002</v>
      </c>
      <c r="S93" s="72"/>
      <c r="T93" s="160">
        <f>T94</f>
        <v>9.3566000000000003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71</v>
      </c>
      <c r="AU93" s="17" t="s">
        <v>153</v>
      </c>
      <c r="BK93" s="161">
        <f>BK94</f>
        <v>0</v>
      </c>
    </row>
    <row r="94" spans="1:65" s="12" customFormat="1" ht="25.9" customHeight="1">
      <c r="B94" s="162"/>
      <c r="C94" s="163"/>
      <c r="D94" s="164" t="s">
        <v>71</v>
      </c>
      <c r="E94" s="165" t="s">
        <v>175</v>
      </c>
      <c r="F94" s="165" t="s">
        <v>176</v>
      </c>
      <c r="G94" s="163"/>
      <c r="H94" s="163"/>
      <c r="I94" s="166"/>
      <c r="J94" s="167">
        <f>BK94</f>
        <v>0</v>
      </c>
      <c r="K94" s="163"/>
      <c r="L94" s="168"/>
      <c r="M94" s="169"/>
      <c r="N94" s="170"/>
      <c r="O94" s="170"/>
      <c r="P94" s="171">
        <f>P95+P146+P161+P169+P195+P200</f>
        <v>0</v>
      </c>
      <c r="Q94" s="170"/>
      <c r="R94" s="171">
        <f>R95+R146+R161+R169+R195+R200</f>
        <v>160.82125416280002</v>
      </c>
      <c r="S94" s="170"/>
      <c r="T94" s="172">
        <f>T95+T146+T161+T169+T195+T200</f>
        <v>9.3566000000000003</v>
      </c>
      <c r="AR94" s="173" t="s">
        <v>79</v>
      </c>
      <c r="AT94" s="174" t="s">
        <v>71</v>
      </c>
      <c r="AU94" s="174" t="s">
        <v>72</v>
      </c>
      <c r="AY94" s="173" t="s">
        <v>177</v>
      </c>
      <c r="BK94" s="175">
        <f>BK95+BK146+BK161+BK169+BK195+BK200</f>
        <v>0</v>
      </c>
    </row>
    <row r="95" spans="1:65" s="12" customFormat="1" ht="22.9" customHeight="1">
      <c r="B95" s="162"/>
      <c r="C95" s="163"/>
      <c r="D95" s="164" t="s">
        <v>71</v>
      </c>
      <c r="E95" s="176" t="s">
        <v>79</v>
      </c>
      <c r="F95" s="176" t="s">
        <v>178</v>
      </c>
      <c r="G95" s="163"/>
      <c r="H95" s="163"/>
      <c r="I95" s="166"/>
      <c r="J95" s="177">
        <f>BK95</f>
        <v>0</v>
      </c>
      <c r="K95" s="163"/>
      <c r="L95" s="168"/>
      <c r="M95" s="169"/>
      <c r="N95" s="170"/>
      <c r="O95" s="170"/>
      <c r="P95" s="171">
        <f>SUM(P96:P145)</f>
        <v>0</v>
      </c>
      <c r="Q95" s="170"/>
      <c r="R95" s="171">
        <f>SUM(R96:R145)</f>
        <v>0.57251905000000003</v>
      </c>
      <c r="S95" s="170"/>
      <c r="T95" s="172">
        <f>SUM(T96:T145)</f>
        <v>0</v>
      </c>
      <c r="AR95" s="173" t="s">
        <v>79</v>
      </c>
      <c r="AT95" s="174" t="s">
        <v>71</v>
      </c>
      <c r="AU95" s="174" t="s">
        <v>79</v>
      </c>
      <c r="AY95" s="173" t="s">
        <v>177</v>
      </c>
      <c r="BK95" s="175">
        <f>SUM(BK96:BK145)</f>
        <v>0</v>
      </c>
    </row>
    <row r="96" spans="1:65" s="2" customFormat="1" ht="24.2" customHeight="1">
      <c r="A96" s="34"/>
      <c r="B96" s="35"/>
      <c r="C96" s="178" t="s">
        <v>79</v>
      </c>
      <c r="D96" s="178" t="s">
        <v>179</v>
      </c>
      <c r="E96" s="179" t="s">
        <v>180</v>
      </c>
      <c r="F96" s="180" t="s">
        <v>181</v>
      </c>
      <c r="G96" s="181" t="s">
        <v>182</v>
      </c>
      <c r="H96" s="182">
        <v>200</v>
      </c>
      <c r="I96" s="183"/>
      <c r="J96" s="184">
        <f>ROUND(I96*H96,2)</f>
        <v>0</v>
      </c>
      <c r="K96" s="180" t="s">
        <v>183</v>
      </c>
      <c r="L96" s="39"/>
      <c r="M96" s="185" t="s">
        <v>19</v>
      </c>
      <c r="N96" s="186" t="s">
        <v>43</v>
      </c>
      <c r="O96" s="64"/>
      <c r="P96" s="187">
        <f>O96*H96</f>
        <v>0</v>
      </c>
      <c r="Q96" s="187">
        <v>0</v>
      </c>
      <c r="R96" s="187">
        <f>Q96*H96</f>
        <v>0</v>
      </c>
      <c r="S96" s="187">
        <v>0</v>
      </c>
      <c r="T96" s="18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9" t="s">
        <v>184</v>
      </c>
      <c r="AT96" s="189" t="s">
        <v>179</v>
      </c>
      <c r="AU96" s="189" t="s">
        <v>81</v>
      </c>
      <c r="AY96" s="17" t="s">
        <v>177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17" t="s">
        <v>79</v>
      </c>
      <c r="BK96" s="190">
        <f>ROUND(I96*H96,2)</f>
        <v>0</v>
      </c>
      <c r="BL96" s="17" t="s">
        <v>184</v>
      </c>
      <c r="BM96" s="189" t="s">
        <v>711</v>
      </c>
    </row>
    <row r="97" spans="1:65" s="2" customFormat="1" ht="29.25">
      <c r="A97" s="34"/>
      <c r="B97" s="35"/>
      <c r="C97" s="36"/>
      <c r="D97" s="191" t="s">
        <v>186</v>
      </c>
      <c r="E97" s="36"/>
      <c r="F97" s="192" t="s">
        <v>187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186</v>
      </c>
      <c r="AU97" s="17" t="s">
        <v>81</v>
      </c>
    </row>
    <row r="98" spans="1:65" s="2" customFormat="1" ht="126.75">
      <c r="A98" s="34"/>
      <c r="B98" s="35"/>
      <c r="C98" s="36"/>
      <c r="D98" s="191" t="s">
        <v>188</v>
      </c>
      <c r="E98" s="36"/>
      <c r="F98" s="196" t="s">
        <v>189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188</v>
      </c>
      <c r="AU98" s="17" t="s">
        <v>81</v>
      </c>
    </row>
    <row r="99" spans="1:65" s="2" customFormat="1" ht="14.45" customHeight="1">
      <c r="A99" s="34"/>
      <c r="B99" s="35"/>
      <c r="C99" s="178" t="s">
        <v>81</v>
      </c>
      <c r="D99" s="178" t="s">
        <v>179</v>
      </c>
      <c r="E99" s="179" t="s">
        <v>195</v>
      </c>
      <c r="F99" s="180" t="s">
        <v>196</v>
      </c>
      <c r="G99" s="181" t="s">
        <v>182</v>
      </c>
      <c r="H99" s="182">
        <v>200</v>
      </c>
      <c r="I99" s="183"/>
      <c r="J99" s="184">
        <f>ROUND(I99*H99,2)</f>
        <v>0</v>
      </c>
      <c r="K99" s="180" t="s">
        <v>183</v>
      </c>
      <c r="L99" s="39"/>
      <c r="M99" s="185" t="s">
        <v>19</v>
      </c>
      <c r="N99" s="186" t="s">
        <v>43</v>
      </c>
      <c r="O99" s="64"/>
      <c r="P99" s="187">
        <f>O99*H99</f>
        <v>0</v>
      </c>
      <c r="Q99" s="187">
        <v>9.0000000000000006E-5</v>
      </c>
      <c r="R99" s="187">
        <f>Q99*H99</f>
        <v>1.8000000000000002E-2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184</v>
      </c>
      <c r="AT99" s="189" t="s">
        <v>179</v>
      </c>
      <c r="AU99" s="189" t="s">
        <v>81</v>
      </c>
      <c r="AY99" s="17" t="s">
        <v>177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79</v>
      </c>
      <c r="BK99" s="190">
        <f>ROUND(I99*H99,2)</f>
        <v>0</v>
      </c>
      <c r="BL99" s="17" t="s">
        <v>184</v>
      </c>
      <c r="BM99" s="189" t="s">
        <v>712</v>
      </c>
    </row>
    <row r="100" spans="1:65" s="2" customFormat="1" ht="19.5">
      <c r="A100" s="34"/>
      <c r="B100" s="35"/>
      <c r="C100" s="36"/>
      <c r="D100" s="191" t="s">
        <v>186</v>
      </c>
      <c r="E100" s="36"/>
      <c r="F100" s="192" t="s">
        <v>198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186</v>
      </c>
      <c r="AU100" s="17" t="s">
        <v>81</v>
      </c>
    </row>
    <row r="101" spans="1:65" s="2" customFormat="1" ht="24.2" customHeight="1">
      <c r="A101" s="34"/>
      <c r="B101" s="35"/>
      <c r="C101" s="178" t="s">
        <v>194</v>
      </c>
      <c r="D101" s="178" t="s">
        <v>179</v>
      </c>
      <c r="E101" s="179" t="s">
        <v>713</v>
      </c>
      <c r="F101" s="180" t="s">
        <v>714</v>
      </c>
      <c r="G101" s="181" t="s">
        <v>201</v>
      </c>
      <c r="H101" s="182">
        <v>1</v>
      </c>
      <c r="I101" s="183"/>
      <c r="J101" s="184">
        <f>ROUND(I101*H101,2)</f>
        <v>0</v>
      </c>
      <c r="K101" s="180" t="s">
        <v>183</v>
      </c>
      <c r="L101" s="39"/>
      <c r="M101" s="185" t="s">
        <v>19</v>
      </c>
      <c r="N101" s="186" t="s">
        <v>43</v>
      </c>
      <c r="O101" s="64"/>
      <c r="P101" s="187">
        <f>O101*H101</f>
        <v>0</v>
      </c>
      <c r="Q101" s="187">
        <v>0</v>
      </c>
      <c r="R101" s="187">
        <f>Q101*H101</f>
        <v>0</v>
      </c>
      <c r="S101" s="187">
        <v>0</v>
      </c>
      <c r="T101" s="188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9" t="s">
        <v>184</v>
      </c>
      <c r="AT101" s="189" t="s">
        <v>179</v>
      </c>
      <c r="AU101" s="189" t="s">
        <v>81</v>
      </c>
      <c r="AY101" s="17" t="s">
        <v>177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7" t="s">
        <v>79</v>
      </c>
      <c r="BK101" s="190">
        <f>ROUND(I101*H101,2)</f>
        <v>0</v>
      </c>
      <c r="BL101" s="17" t="s">
        <v>184</v>
      </c>
      <c r="BM101" s="189" t="s">
        <v>715</v>
      </c>
    </row>
    <row r="102" spans="1:65" s="2" customFormat="1" ht="19.5">
      <c r="A102" s="34"/>
      <c r="B102" s="35"/>
      <c r="C102" s="36"/>
      <c r="D102" s="191" t="s">
        <v>186</v>
      </c>
      <c r="E102" s="36"/>
      <c r="F102" s="192" t="s">
        <v>716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186</v>
      </c>
      <c r="AU102" s="17" t="s">
        <v>81</v>
      </c>
    </row>
    <row r="103" spans="1:65" s="2" customFormat="1" ht="175.5">
      <c r="A103" s="34"/>
      <c r="B103" s="35"/>
      <c r="C103" s="36"/>
      <c r="D103" s="191" t="s">
        <v>188</v>
      </c>
      <c r="E103" s="36"/>
      <c r="F103" s="196" t="s">
        <v>717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188</v>
      </c>
      <c r="AU103" s="17" t="s">
        <v>81</v>
      </c>
    </row>
    <row r="104" spans="1:65" s="2" customFormat="1" ht="14.45" customHeight="1">
      <c r="A104" s="34"/>
      <c r="B104" s="35"/>
      <c r="C104" s="178" t="s">
        <v>184</v>
      </c>
      <c r="D104" s="178" t="s">
        <v>179</v>
      </c>
      <c r="E104" s="179" t="s">
        <v>718</v>
      </c>
      <c r="F104" s="180" t="s">
        <v>719</v>
      </c>
      <c r="G104" s="181" t="s">
        <v>440</v>
      </c>
      <c r="H104" s="182">
        <v>25</v>
      </c>
      <c r="I104" s="183"/>
      <c r="J104" s="184">
        <f>ROUND(I104*H104,2)</f>
        <v>0</v>
      </c>
      <c r="K104" s="180" t="s">
        <v>183</v>
      </c>
      <c r="L104" s="39"/>
      <c r="M104" s="185" t="s">
        <v>19</v>
      </c>
      <c r="N104" s="186" t="s">
        <v>43</v>
      </c>
      <c r="O104" s="64"/>
      <c r="P104" s="187">
        <f>O104*H104</f>
        <v>0</v>
      </c>
      <c r="Q104" s="187">
        <v>2.19291816E-2</v>
      </c>
      <c r="R104" s="187">
        <f>Q104*H104</f>
        <v>0.54822954000000002</v>
      </c>
      <c r="S104" s="187">
        <v>0</v>
      </c>
      <c r="T104" s="18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9" t="s">
        <v>184</v>
      </c>
      <c r="AT104" s="189" t="s">
        <v>179</v>
      </c>
      <c r="AU104" s="189" t="s">
        <v>81</v>
      </c>
      <c r="AY104" s="17" t="s">
        <v>177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7" t="s">
        <v>79</v>
      </c>
      <c r="BK104" s="190">
        <f>ROUND(I104*H104,2)</f>
        <v>0</v>
      </c>
      <c r="BL104" s="17" t="s">
        <v>184</v>
      </c>
      <c r="BM104" s="189" t="s">
        <v>720</v>
      </c>
    </row>
    <row r="105" spans="1:65" s="2" customFormat="1" ht="11.25">
      <c r="A105" s="34"/>
      <c r="B105" s="35"/>
      <c r="C105" s="36"/>
      <c r="D105" s="191" t="s">
        <v>186</v>
      </c>
      <c r="E105" s="36"/>
      <c r="F105" s="192" t="s">
        <v>721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186</v>
      </c>
      <c r="AU105" s="17" t="s">
        <v>81</v>
      </c>
    </row>
    <row r="106" spans="1:65" s="2" customFormat="1" ht="195">
      <c r="A106" s="34"/>
      <c r="B106" s="35"/>
      <c r="C106" s="36"/>
      <c r="D106" s="191" t="s">
        <v>188</v>
      </c>
      <c r="E106" s="36"/>
      <c r="F106" s="196" t="s">
        <v>722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188</v>
      </c>
      <c r="AU106" s="17" t="s">
        <v>81</v>
      </c>
    </row>
    <row r="107" spans="1:65" s="2" customFormat="1" ht="24.2" customHeight="1">
      <c r="A107" s="34"/>
      <c r="B107" s="35"/>
      <c r="C107" s="178" t="s">
        <v>207</v>
      </c>
      <c r="D107" s="178" t="s">
        <v>179</v>
      </c>
      <c r="E107" s="179" t="s">
        <v>723</v>
      </c>
      <c r="F107" s="180" t="s">
        <v>724</v>
      </c>
      <c r="G107" s="181" t="s">
        <v>645</v>
      </c>
      <c r="H107" s="182">
        <v>12</v>
      </c>
      <c r="I107" s="183"/>
      <c r="J107" s="184">
        <f>ROUND(I107*H107,2)</f>
        <v>0</v>
      </c>
      <c r="K107" s="180" t="s">
        <v>183</v>
      </c>
      <c r="L107" s="39"/>
      <c r="M107" s="185" t="s">
        <v>19</v>
      </c>
      <c r="N107" s="186" t="s">
        <v>43</v>
      </c>
      <c r="O107" s="64"/>
      <c r="P107" s="187">
        <f>O107*H107</f>
        <v>0</v>
      </c>
      <c r="Q107" s="187">
        <v>4.0792499999999999E-5</v>
      </c>
      <c r="R107" s="187">
        <f>Q107*H107</f>
        <v>4.8950999999999997E-4</v>
      </c>
      <c r="S107" s="187">
        <v>0</v>
      </c>
      <c r="T107" s="18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184</v>
      </c>
      <c r="AT107" s="189" t="s">
        <v>179</v>
      </c>
      <c r="AU107" s="189" t="s">
        <v>81</v>
      </c>
      <c r="AY107" s="17" t="s">
        <v>177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7" t="s">
        <v>79</v>
      </c>
      <c r="BK107" s="190">
        <f>ROUND(I107*H107,2)</f>
        <v>0</v>
      </c>
      <c r="BL107" s="17" t="s">
        <v>184</v>
      </c>
      <c r="BM107" s="189" t="s">
        <v>725</v>
      </c>
    </row>
    <row r="108" spans="1:65" s="2" customFormat="1" ht="19.5">
      <c r="A108" s="34"/>
      <c r="B108" s="35"/>
      <c r="C108" s="36"/>
      <c r="D108" s="191" t="s">
        <v>186</v>
      </c>
      <c r="E108" s="36"/>
      <c r="F108" s="192" t="s">
        <v>726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186</v>
      </c>
      <c r="AU108" s="17" t="s">
        <v>81</v>
      </c>
    </row>
    <row r="109" spans="1:65" s="2" customFormat="1" ht="302.25">
      <c r="A109" s="34"/>
      <c r="B109" s="35"/>
      <c r="C109" s="36"/>
      <c r="D109" s="191" t="s">
        <v>188</v>
      </c>
      <c r="E109" s="36"/>
      <c r="F109" s="196" t="s">
        <v>727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188</v>
      </c>
      <c r="AU109" s="17" t="s">
        <v>81</v>
      </c>
    </row>
    <row r="110" spans="1:65" s="2" customFormat="1" ht="24.2" customHeight="1">
      <c r="A110" s="34"/>
      <c r="B110" s="35"/>
      <c r="C110" s="178" t="s">
        <v>218</v>
      </c>
      <c r="D110" s="178" t="s">
        <v>179</v>
      </c>
      <c r="E110" s="179" t="s">
        <v>208</v>
      </c>
      <c r="F110" s="180" t="s">
        <v>209</v>
      </c>
      <c r="G110" s="181" t="s">
        <v>210</v>
      </c>
      <c r="H110" s="182">
        <v>4.16</v>
      </c>
      <c r="I110" s="183"/>
      <c r="J110" s="184">
        <f>ROUND(I110*H110,2)</f>
        <v>0</v>
      </c>
      <c r="K110" s="180" t="s">
        <v>183</v>
      </c>
      <c r="L110" s="39"/>
      <c r="M110" s="185" t="s">
        <v>19</v>
      </c>
      <c r="N110" s="186" t="s">
        <v>43</v>
      </c>
      <c r="O110" s="64"/>
      <c r="P110" s="187">
        <f>O110*H110</f>
        <v>0</v>
      </c>
      <c r="Q110" s="187">
        <v>0</v>
      </c>
      <c r="R110" s="187">
        <f>Q110*H110</f>
        <v>0</v>
      </c>
      <c r="S110" s="187">
        <v>0</v>
      </c>
      <c r="T110" s="18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184</v>
      </c>
      <c r="AT110" s="189" t="s">
        <v>179</v>
      </c>
      <c r="AU110" s="189" t="s">
        <v>81</v>
      </c>
      <c r="AY110" s="17" t="s">
        <v>177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7" t="s">
        <v>79</v>
      </c>
      <c r="BK110" s="190">
        <f>ROUND(I110*H110,2)</f>
        <v>0</v>
      </c>
      <c r="BL110" s="17" t="s">
        <v>184</v>
      </c>
      <c r="BM110" s="189" t="s">
        <v>728</v>
      </c>
    </row>
    <row r="111" spans="1:65" s="2" customFormat="1" ht="29.25">
      <c r="A111" s="34"/>
      <c r="B111" s="35"/>
      <c r="C111" s="36"/>
      <c r="D111" s="191" t="s">
        <v>186</v>
      </c>
      <c r="E111" s="36"/>
      <c r="F111" s="192" t="s">
        <v>212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186</v>
      </c>
      <c r="AU111" s="17" t="s">
        <v>81</v>
      </c>
    </row>
    <row r="112" spans="1:65" s="2" customFormat="1" ht="48.75">
      <c r="A112" s="34"/>
      <c r="B112" s="35"/>
      <c r="C112" s="36"/>
      <c r="D112" s="191" t="s">
        <v>188</v>
      </c>
      <c r="E112" s="36"/>
      <c r="F112" s="196" t="s">
        <v>213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188</v>
      </c>
      <c r="AU112" s="17" t="s">
        <v>81</v>
      </c>
    </row>
    <row r="113" spans="1:65" s="2" customFormat="1" ht="19.5">
      <c r="A113" s="34"/>
      <c r="B113" s="35"/>
      <c r="C113" s="36"/>
      <c r="D113" s="191" t="s">
        <v>205</v>
      </c>
      <c r="E113" s="36"/>
      <c r="F113" s="196" t="s">
        <v>729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205</v>
      </c>
      <c r="AU113" s="17" t="s">
        <v>81</v>
      </c>
    </row>
    <row r="114" spans="1:65" s="13" customFormat="1" ht="11.25">
      <c r="B114" s="197"/>
      <c r="C114" s="198"/>
      <c r="D114" s="191" t="s">
        <v>214</v>
      </c>
      <c r="E114" s="199" t="s">
        <v>19</v>
      </c>
      <c r="F114" s="200" t="s">
        <v>730</v>
      </c>
      <c r="G114" s="198"/>
      <c r="H114" s="201">
        <v>4.16</v>
      </c>
      <c r="I114" s="202"/>
      <c r="J114" s="198"/>
      <c r="K114" s="198"/>
      <c r="L114" s="203"/>
      <c r="M114" s="204"/>
      <c r="N114" s="205"/>
      <c r="O114" s="205"/>
      <c r="P114" s="205"/>
      <c r="Q114" s="205"/>
      <c r="R114" s="205"/>
      <c r="S114" s="205"/>
      <c r="T114" s="206"/>
      <c r="AT114" s="207" t="s">
        <v>214</v>
      </c>
      <c r="AU114" s="207" t="s">
        <v>81</v>
      </c>
      <c r="AV114" s="13" t="s">
        <v>81</v>
      </c>
      <c r="AW114" s="13" t="s">
        <v>34</v>
      </c>
      <c r="AX114" s="13" t="s">
        <v>72</v>
      </c>
      <c r="AY114" s="207" t="s">
        <v>177</v>
      </c>
    </row>
    <row r="115" spans="1:65" s="14" customFormat="1" ht="11.25">
      <c r="B115" s="208"/>
      <c r="C115" s="209"/>
      <c r="D115" s="191" t="s">
        <v>214</v>
      </c>
      <c r="E115" s="210" t="s">
        <v>19</v>
      </c>
      <c r="F115" s="211" t="s">
        <v>217</v>
      </c>
      <c r="G115" s="209"/>
      <c r="H115" s="212">
        <v>4.16</v>
      </c>
      <c r="I115" s="213"/>
      <c r="J115" s="209"/>
      <c r="K115" s="209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214</v>
      </c>
      <c r="AU115" s="218" t="s">
        <v>81</v>
      </c>
      <c r="AV115" s="14" t="s">
        <v>184</v>
      </c>
      <c r="AW115" s="14" t="s">
        <v>34</v>
      </c>
      <c r="AX115" s="14" t="s">
        <v>79</v>
      </c>
      <c r="AY115" s="218" t="s">
        <v>177</v>
      </c>
    </row>
    <row r="116" spans="1:65" s="2" customFormat="1" ht="24.2" customHeight="1">
      <c r="A116" s="34"/>
      <c r="B116" s="35"/>
      <c r="C116" s="178" t="s">
        <v>223</v>
      </c>
      <c r="D116" s="178" t="s">
        <v>179</v>
      </c>
      <c r="E116" s="179" t="s">
        <v>731</v>
      </c>
      <c r="F116" s="180" t="s">
        <v>732</v>
      </c>
      <c r="G116" s="181" t="s">
        <v>210</v>
      </c>
      <c r="H116" s="182">
        <v>7.2</v>
      </c>
      <c r="I116" s="183"/>
      <c r="J116" s="184">
        <f>ROUND(I116*H116,2)</f>
        <v>0</v>
      </c>
      <c r="K116" s="180" t="s">
        <v>733</v>
      </c>
      <c r="L116" s="39"/>
      <c r="M116" s="185" t="s">
        <v>19</v>
      </c>
      <c r="N116" s="186" t="s">
        <v>43</v>
      </c>
      <c r="O116" s="64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9" t="s">
        <v>184</v>
      </c>
      <c r="AT116" s="189" t="s">
        <v>179</v>
      </c>
      <c r="AU116" s="189" t="s">
        <v>81</v>
      </c>
      <c r="AY116" s="17" t="s">
        <v>177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7" t="s">
        <v>79</v>
      </c>
      <c r="BK116" s="190">
        <f>ROUND(I116*H116,2)</f>
        <v>0</v>
      </c>
      <c r="BL116" s="17" t="s">
        <v>184</v>
      </c>
      <c r="BM116" s="189" t="s">
        <v>734</v>
      </c>
    </row>
    <row r="117" spans="1:65" s="2" customFormat="1" ht="19.5">
      <c r="A117" s="34"/>
      <c r="B117" s="35"/>
      <c r="C117" s="36"/>
      <c r="D117" s="191" t="s">
        <v>186</v>
      </c>
      <c r="E117" s="36"/>
      <c r="F117" s="192" t="s">
        <v>735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186</v>
      </c>
      <c r="AU117" s="17" t="s">
        <v>81</v>
      </c>
    </row>
    <row r="118" spans="1:65" s="2" customFormat="1" ht="58.5">
      <c r="A118" s="34"/>
      <c r="B118" s="35"/>
      <c r="C118" s="36"/>
      <c r="D118" s="191" t="s">
        <v>188</v>
      </c>
      <c r="E118" s="36"/>
      <c r="F118" s="196" t="s">
        <v>736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188</v>
      </c>
      <c r="AU118" s="17" t="s">
        <v>81</v>
      </c>
    </row>
    <row r="119" spans="1:65" s="13" customFormat="1" ht="11.25">
      <c r="B119" s="197"/>
      <c r="C119" s="198"/>
      <c r="D119" s="191" t="s">
        <v>214</v>
      </c>
      <c r="E119" s="199" t="s">
        <v>19</v>
      </c>
      <c r="F119" s="200" t="s">
        <v>737</v>
      </c>
      <c r="G119" s="198"/>
      <c r="H119" s="201">
        <v>7.2</v>
      </c>
      <c r="I119" s="202"/>
      <c r="J119" s="198"/>
      <c r="K119" s="198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214</v>
      </c>
      <c r="AU119" s="207" t="s">
        <v>81</v>
      </c>
      <c r="AV119" s="13" t="s">
        <v>81</v>
      </c>
      <c r="AW119" s="13" t="s">
        <v>34</v>
      </c>
      <c r="AX119" s="13" t="s">
        <v>79</v>
      </c>
      <c r="AY119" s="207" t="s">
        <v>177</v>
      </c>
    </row>
    <row r="120" spans="1:65" s="2" customFormat="1" ht="14.45" customHeight="1">
      <c r="A120" s="34"/>
      <c r="B120" s="35"/>
      <c r="C120" s="178" t="s">
        <v>229</v>
      </c>
      <c r="D120" s="178" t="s">
        <v>179</v>
      </c>
      <c r="E120" s="179" t="s">
        <v>738</v>
      </c>
      <c r="F120" s="180" t="s">
        <v>739</v>
      </c>
      <c r="G120" s="181" t="s">
        <v>210</v>
      </c>
      <c r="H120" s="182">
        <v>2</v>
      </c>
      <c r="I120" s="183"/>
      <c r="J120" s="184">
        <f>ROUND(I120*H120,2)</f>
        <v>0</v>
      </c>
      <c r="K120" s="180" t="s">
        <v>183</v>
      </c>
      <c r="L120" s="39"/>
      <c r="M120" s="185" t="s">
        <v>19</v>
      </c>
      <c r="N120" s="186" t="s">
        <v>43</v>
      </c>
      <c r="O120" s="64"/>
      <c r="P120" s="187">
        <f>O120*H120</f>
        <v>0</v>
      </c>
      <c r="Q120" s="187">
        <v>0</v>
      </c>
      <c r="R120" s="187">
        <f>Q120*H120</f>
        <v>0</v>
      </c>
      <c r="S120" s="187">
        <v>0</v>
      </c>
      <c r="T120" s="18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9" t="s">
        <v>184</v>
      </c>
      <c r="AT120" s="189" t="s">
        <v>179</v>
      </c>
      <c r="AU120" s="189" t="s">
        <v>81</v>
      </c>
      <c r="AY120" s="17" t="s">
        <v>177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7" t="s">
        <v>79</v>
      </c>
      <c r="BK120" s="190">
        <f>ROUND(I120*H120,2)</f>
        <v>0</v>
      </c>
      <c r="BL120" s="17" t="s">
        <v>184</v>
      </c>
      <c r="BM120" s="189" t="s">
        <v>740</v>
      </c>
    </row>
    <row r="121" spans="1:65" s="2" customFormat="1" ht="29.25">
      <c r="A121" s="34"/>
      <c r="B121" s="35"/>
      <c r="C121" s="36"/>
      <c r="D121" s="191" t="s">
        <v>186</v>
      </c>
      <c r="E121" s="36"/>
      <c r="F121" s="192" t="s">
        <v>741</v>
      </c>
      <c r="G121" s="36"/>
      <c r="H121" s="36"/>
      <c r="I121" s="193"/>
      <c r="J121" s="36"/>
      <c r="K121" s="36"/>
      <c r="L121" s="39"/>
      <c r="M121" s="194"/>
      <c r="N121" s="195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186</v>
      </c>
      <c r="AU121" s="17" t="s">
        <v>81</v>
      </c>
    </row>
    <row r="122" spans="1:65" s="2" customFormat="1" ht="78">
      <c r="A122" s="34"/>
      <c r="B122" s="35"/>
      <c r="C122" s="36"/>
      <c r="D122" s="191" t="s">
        <v>188</v>
      </c>
      <c r="E122" s="36"/>
      <c r="F122" s="196" t="s">
        <v>742</v>
      </c>
      <c r="G122" s="36"/>
      <c r="H122" s="36"/>
      <c r="I122" s="193"/>
      <c r="J122" s="36"/>
      <c r="K122" s="36"/>
      <c r="L122" s="39"/>
      <c r="M122" s="194"/>
      <c r="N122" s="195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188</v>
      </c>
      <c r="AU122" s="17" t="s">
        <v>81</v>
      </c>
    </row>
    <row r="123" spans="1:65" s="2" customFormat="1" ht="19.5">
      <c r="A123" s="34"/>
      <c r="B123" s="35"/>
      <c r="C123" s="36"/>
      <c r="D123" s="191" t="s">
        <v>205</v>
      </c>
      <c r="E123" s="36"/>
      <c r="F123" s="196" t="s">
        <v>743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205</v>
      </c>
      <c r="AU123" s="17" t="s">
        <v>81</v>
      </c>
    </row>
    <row r="124" spans="1:65" s="2" customFormat="1" ht="24.2" customHeight="1">
      <c r="A124" s="34"/>
      <c r="B124" s="35"/>
      <c r="C124" s="178" t="s">
        <v>236</v>
      </c>
      <c r="D124" s="178" t="s">
        <v>179</v>
      </c>
      <c r="E124" s="179" t="s">
        <v>744</v>
      </c>
      <c r="F124" s="180" t="s">
        <v>745</v>
      </c>
      <c r="G124" s="181" t="s">
        <v>210</v>
      </c>
      <c r="H124" s="182">
        <v>2</v>
      </c>
      <c r="I124" s="183"/>
      <c r="J124" s="184">
        <f>ROUND(I124*H124,2)</f>
        <v>0</v>
      </c>
      <c r="K124" s="180" t="s">
        <v>183</v>
      </c>
      <c r="L124" s="39"/>
      <c r="M124" s="185" t="s">
        <v>19</v>
      </c>
      <c r="N124" s="186" t="s">
        <v>43</v>
      </c>
      <c r="O124" s="64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184</v>
      </c>
      <c r="AT124" s="189" t="s">
        <v>179</v>
      </c>
      <c r="AU124" s="189" t="s">
        <v>81</v>
      </c>
      <c r="AY124" s="17" t="s">
        <v>177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7" t="s">
        <v>79</v>
      </c>
      <c r="BK124" s="190">
        <f>ROUND(I124*H124,2)</f>
        <v>0</v>
      </c>
      <c r="BL124" s="17" t="s">
        <v>184</v>
      </c>
      <c r="BM124" s="189" t="s">
        <v>746</v>
      </c>
    </row>
    <row r="125" spans="1:65" s="2" customFormat="1" ht="29.25">
      <c r="A125" s="34"/>
      <c r="B125" s="35"/>
      <c r="C125" s="36"/>
      <c r="D125" s="191" t="s">
        <v>186</v>
      </c>
      <c r="E125" s="36"/>
      <c r="F125" s="192" t="s">
        <v>747</v>
      </c>
      <c r="G125" s="36"/>
      <c r="H125" s="36"/>
      <c r="I125" s="193"/>
      <c r="J125" s="36"/>
      <c r="K125" s="36"/>
      <c r="L125" s="39"/>
      <c r="M125" s="194"/>
      <c r="N125" s="195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186</v>
      </c>
      <c r="AU125" s="17" t="s">
        <v>81</v>
      </c>
    </row>
    <row r="126" spans="1:65" s="2" customFormat="1" ht="78">
      <c r="A126" s="34"/>
      <c r="B126" s="35"/>
      <c r="C126" s="36"/>
      <c r="D126" s="191" t="s">
        <v>188</v>
      </c>
      <c r="E126" s="36"/>
      <c r="F126" s="196" t="s">
        <v>742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188</v>
      </c>
      <c r="AU126" s="17" t="s">
        <v>81</v>
      </c>
    </row>
    <row r="127" spans="1:65" s="2" customFormat="1" ht="24.2" customHeight="1">
      <c r="A127" s="34"/>
      <c r="B127" s="35"/>
      <c r="C127" s="178" t="s">
        <v>244</v>
      </c>
      <c r="D127" s="178" t="s">
        <v>179</v>
      </c>
      <c r="E127" s="179" t="s">
        <v>219</v>
      </c>
      <c r="F127" s="180" t="s">
        <v>220</v>
      </c>
      <c r="G127" s="181" t="s">
        <v>210</v>
      </c>
      <c r="H127" s="182">
        <v>4.16</v>
      </c>
      <c r="I127" s="183"/>
      <c r="J127" s="184">
        <f>ROUND(I127*H127,2)</f>
        <v>0</v>
      </c>
      <c r="K127" s="180" t="s">
        <v>183</v>
      </c>
      <c r="L127" s="39"/>
      <c r="M127" s="185" t="s">
        <v>19</v>
      </c>
      <c r="N127" s="186" t="s">
        <v>43</v>
      </c>
      <c r="O127" s="64"/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9" t="s">
        <v>184</v>
      </c>
      <c r="AT127" s="189" t="s">
        <v>179</v>
      </c>
      <c r="AU127" s="189" t="s">
        <v>81</v>
      </c>
      <c r="AY127" s="17" t="s">
        <v>177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7" t="s">
        <v>79</v>
      </c>
      <c r="BK127" s="190">
        <f>ROUND(I127*H127,2)</f>
        <v>0</v>
      </c>
      <c r="BL127" s="17" t="s">
        <v>184</v>
      </c>
      <c r="BM127" s="189" t="s">
        <v>748</v>
      </c>
    </row>
    <row r="128" spans="1:65" s="2" customFormat="1" ht="39">
      <c r="A128" s="34"/>
      <c r="B128" s="35"/>
      <c r="C128" s="36"/>
      <c r="D128" s="191" t="s">
        <v>186</v>
      </c>
      <c r="E128" s="36"/>
      <c r="F128" s="192" t="s">
        <v>222</v>
      </c>
      <c r="G128" s="36"/>
      <c r="H128" s="36"/>
      <c r="I128" s="193"/>
      <c r="J128" s="36"/>
      <c r="K128" s="36"/>
      <c r="L128" s="39"/>
      <c r="M128" s="194"/>
      <c r="N128" s="195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186</v>
      </c>
      <c r="AU128" s="17" t="s">
        <v>81</v>
      </c>
    </row>
    <row r="129" spans="1:65" s="2" customFormat="1" ht="14.45" customHeight="1">
      <c r="A129" s="34"/>
      <c r="B129" s="35"/>
      <c r="C129" s="178" t="s">
        <v>249</v>
      </c>
      <c r="D129" s="178" t="s">
        <v>179</v>
      </c>
      <c r="E129" s="179" t="s">
        <v>749</v>
      </c>
      <c r="F129" s="180" t="s">
        <v>750</v>
      </c>
      <c r="G129" s="181" t="s">
        <v>182</v>
      </c>
      <c r="H129" s="182">
        <v>100</v>
      </c>
      <c r="I129" s="183"/>
      <c r="J129" s="184">
        <f>ROUND(I129*H129,2)</f>
        <v>0</v>
      </c>
      <c r="K129" s="180" t="s">
        <v>733</v>
      </c>
      <c r="L129" s="39"/>
      <c r="M129" s="185" t="s">
        <v>19</v>
      </c>
      <c r="N129" s="186" t="s">
        <v>43</v>
      </c>
      <c r="O129" s="64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184</v>
      </c>
      <c r="AT129" s="189" t="s">
        <v>179</v>
      </c>
      <c r="AU129" s="189" t="s">
        <v>81</v>
      </c>
      <c r="AY129" s="17" t="s">
        <v>177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79</v>
      </c>
      <c r="BK129" s="190">
        <f>ROUND(I129*H129,2)</f>
        <v>0</v>
      </c>
      <c r="BL129" s="17" t="s">
        <v>184</v>
      </c>
      <c r="BM129" s="189" t="s">
        <v>751</v>
      </c>
    </row>
    <row r="130" spans="1:65" s="2" customFormat="1" ht="19.5">
      <c r="A130" s="34"/>
      <c r="B130" s="35"/>
      <c r="C130" s="36"/>
      <c r="D130" s="191" t="s">
        <v>186</v>
      </c>
      <c r="E130" s="36"/>
      <c r="F130" s="192" t="s">
        <v>752</v>
      </c>
      <c r="G130" s="36"/>
      <c r="H130" s="36"/>
      <c r="I130" s="193"/>
      <c r="J130" s="36"/>
      <c r="K130" s="36"/>
      <c r="L130" s="39"/>
      <c r="M130" s="194"/>
      <c r="N130" s="195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186</v>
      </c>
      <c r="AU130" s="17" t="s">
        <v>81</v>
      </c>
    </row>
    <row r="131" spans="1:65" s="2" customFormat="1" ht="24.2" customHeight="1">
      <c r="A131" s="34"/>
      <c r="B131" s="35"/>
      <c r="C131" s="178" t="s">
        <v>254</v>
      </c>
      <c r="D131" s="178" t="s">
        <v>179</v>
      </c>
      <c r="E131" s="179" t="s">
        <v>753</v>
      </c>
      <c r="F131" s="180" t="s">
        <v>754</v>
      </c>
      <c r="G131" s="181" t="s">
        <v>210</v>
      </c>
      <c r="H131" s="182">
        <v>4.16</v>
      </c>
      <c r="I131" s="183"/>
      <c r="J131" s="184">
        <f>ROUND(I131*H131,2)</f>
        <v>0</v>
      </c>
      <c r="K131" s="180" t="s">
        <v>183</v>
      </c>
      <c r="L131" s="39"/>
      <c r="M131" s="185" t="s">
        <v>19</v>
      </c>
      <c r="N131" s="186" t="s">
        <v>43</v>
      </c>
      <c r="O131" s="64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184</v>
      </c>
      <c r="AT131" s="189" t="s">
        <v>179</v>
      </c>
      <c r="AU131" s="189" t="s">
        <v>81</v>
      </c>
      <c r="AY131" s="17" t="s">
        <v>177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7" t="s">
        <v>79</v>
      </c>
      <c r="BK131" s="190">
        <f>ROUND(I131*H131,2)</f>
        <v>0</v>
      </c>
      <c r="BL131" s="17" t="s">
        <v>184</v>
      </c>
      <c r="BM131" s="189" t="s">
        <v>755</v>
      </c>
    </row>
    <row r="132" spans="1:65" s="2" customFormat="1" ht="19.5">
      <c r="A132" s="34"/>
      <c r="B132" s="35"/>
      <c r="C132" s="36"/>
      <c r="D132" s="191" t="s">
        <v>186</v>
      </c>
      <c r="E132" s="36"/>
      <c r="F132" s="192" t="s">
        <v>756</v>
      </c>
      <c r="G132" s="36"/>
      <c r="H132" s="36"/>
      <c r="I132" s="193"/>
      <c r="J132" s="36"/>
      <c r="K132" s="36"/>
      <c r="L132" s="39"/>
      <c r="M132" s="194"/>
      <c r="N132" s="195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186</v>
      </c>
      <c r="AU132" s="17" t="s">
        <v>81</v>
      </c>
    </row>
    <row r="133" spans="1:65" s="2" customFormat="1" ht="87.75">
      <c r="A133" s="34"/>
      <c r="B133" s="35"/>
      <c r="C133" s="36"/>
      <c r="D133" s="191" t="s">
        <v>188</v>
      </c>
      <c r="E133" s="36"/>
      <c r="F133" s="196" t="s">
        <v>757</v>
      </c>
      <c r="G133" s="36"/>
      <c r="H133" s="36"/>
      <c r="I133" s="193"/>
      <c r="J133" s="36"/>
      <c r="K133" s="36"/>
      <c r="L133" s="39"/>
      <c r="M133" s="194"/>
      <c r="N133" s="195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188</v>
      </c>
      <c r="AU133" s="17" t="s">
        <v>81</v>
      </c>
    </row>
    <row r="134" spans="1:65" s="2" customFormat="1" ht="24.2" customHeight="1">
      <c r="A134" s="34"/>
      <c r="B134" s="35"/>
      <c r="C134" s="178" t="s">
        <v>263</v>
      </c>
      <c r="D134" s="178" t="s">
        <v>179</v>
      </c>
      <c r="E134" s="179" t="s">
        <v>224</v>
      </c>
      <c r="F134" s="180" t="s">
        <v>225</v>
      </c>
      <c r="G134" s="181" t="s">
        <v>182</v>
      </c>
      <c r="H134" s="182">
        <v>50</v>
      </c>
      <c r="I134" s="183"/>
      <c r="J134" s="184">
        <f>ROUND(I134*H134,2)</f>
        <v>0</v>
      </c>
      <c r="K134" s="180" t="s">
        <v>183</v>
      </c>
      <c r="L134" s="39"/>
      <c r="M134" s="185" t="s">
        <v>19</v>
      </c>
      <c r="N134" s="186" t="s">
        <v>43</v>
      </c>
      <c r="O134" s="64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184</v>
      </c>
      <c r="AT134" s="189" t="s">
        <v>179</v>
      </c>
      <c r="AU134" s="189" t="s">
        <v>81</v>
      </c>
      <c r="AY134" s="17" t="s">
        <v>177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79</v>
      </c>
      <c r="BK134" s="190">
        <f>ROUND(I134*H134,2)</f>
        <v>0</v>
      </c>
      <c r="BL134" s="17" t="s">
        <v>184</v>
      </c>
      <c r="BM134" s="189" t="s">
        <v>758</v>
      </c>
    </row>
    <row r="135" spans="1:65" s="2" customFormat="1" ht="19.5">
      <c r="A135" s="34"/>
      <c r="B135" s="35"/>
      <c r="C135" s="36"/>
      <c r="D135" s="191" t="s">
        <v>186</v>
      </c>
      <c r="E135" s="36"/>
      <c r="F135" s="192" t="s">
        <v>227</v>
      </c>
      <c r="G135" s="36"/>
      <c r="H135" s="36"/>
      <c r="I135" s="193"/>
      <c r="J135" s="36"/>
      <c r="K135" s="36"/>
      <c r="L135" s="39"/>
      <c r="M135" s="194"/>
      <c r="N135" s="195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186</v>
      </c>
      <c r="AU135" s="17" t="s">
        <v>81</v>
      </c>
    </row>
    <row r="136" spans="1:65" s="2" customFormat="1" ht="19.5">
      <c r="A136" s="34"/>
      <c r="B136" s="35"/>
      <c r="C136" s="36"/>
      <c r="D136" s="191" t="s">
        <v>205</v>
      </c>
      <c r="E136" s="36"/>
      <c r="F136" s="196" t="s">
        <v>759</v>
      </c>
      <c r="G136" s="36"/>
      <c r="H136" s="36"/>
      <c r="I136" s="193"/>
      <c r="J136" s="36"/>
      <c r="K136" s="36"/>
      <c r="L136" s="39"/>
      <c r="M136" s="194"/>
      <c r="N136" s="195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205</v>
      </c>
      <c r="AU136" s="17" t="s">
        <v>81</v>
      </c>
    </row>
    <row r="137" spans="1:65" s="2" customFormat="1" ht="14.45" customHeight="1">
      <c r="A137" s="34"/>
      <c r="B137" s="35"/>
      <c r="C137" s="178" t="s">
        <v>270</v>
      </c>
      <c r="D137" s="178" t="s">
        <v>179</v>
      </c>
      <c r="E137" s="179" t="s">
        <v>230</v>
      </c>
      <c r="F137" s="180" t="s">
        <v>231</v>
      </c>
      <c r="G137" s="181" t="s">
        <v>182</v>
      </c>
      <c r="H137" s="182">
        <v>30</v>
      </c>
      <c r="I137" s="183"/>
      <c r="J137" s="184">
        <f>ROUND(I137*H137,2)</f>
        <v>0</v>
      </c>
      <c r="K137" s="180" t="s">
        <v>183</v>
      </c>
      <c r="L137" s="39"/>
      <c r="M137" s="185" t="s">
        <v>19</v>
      </c>
      <c r="N137" s="186" t="s">
        <v>43</v>
      </c>
      <c r="O137" s="64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184</v>
      </c>
      <c r="AT137" s="189" t="s">
        <v>179</v>
      </c>
      <c r="AU137" s="189" t="s">
        <v>81</v>
      </c>
      <c r="AY137" s="17" t="s">
        <v>177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79</v>
      </c>
      <c r="BK137" s="190">
        <f>ROUND(I137*H137,2)</f>
        <v>0</v>
      </c>
      <c r="BL137" s="17" t="s">
        <v>184</v>
      </c>
      <c r="BM137" s="189" t="s">
        <v>760</v>
      </c>
    </row>
    <row r="138" spans="1:65" s="2" customFormat="1" ht="29.25">
      <c r="A138" s="34"/>
      <c r="B138" s="35"/>
      <c r="C138" s="36"/>
      <c r="D138" s="191" t="s">
        <v>186</v>
      </c>
      <c r="E138" s="36"/>
      <c r="F138" s="192" t="s">
        <v>233</v>
      </c>
      <c r="G138" s="36"/>
      <c r="H138" s="36"/>
      <c r="I138" s="193"/>
      <c r="J138" s="36"/>
      <c r="K138" s="36"/>
      <c r="L138" s="39"/>
      <c r="M138" s="194"/>
      <c r="N138" s="195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186</v>
      </c>
      <c r="AU138" s="17" t="s">
        <v>81</v>
      </c>
    </row>
    <row r="139" spans="1:65" s="2" customFormat="1" ht="68.25">
      <c r="A139" s="34"/>
      <c r="B139" s="35"/>
      <c r="C139" s="36"/>
      <c r="D139" s="191" t="s">
        <v>188</v>
      </c>
      <c r="E139" s="36"/>
      <c r="F139" s="196" t="s">
        <v>234</v>
      </c>
      <c r="G139" s="36"/>
      <c r="H139" s="36"/>
      <c r="I139" s="193"/>
      <c r="J139" s="36"/>
      <c r="K139" s="36"/>
      <c r="L139" s="39"/>
      <c r="M139" s="194"/>
      <c r="N139" s="195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188</v>
      </c>
      <c r="AU139" s="17" t="s">
        <v>81</v>
      </c>
    </row>
    <row r="140" spans="1:65" s="2" customFormat="1" ht="14.45" customHeight="1">
      <c r="A140" s="34"/>
      <c r="B140" s="35"/>
      <c r="C140" s="178" t="s">
        <v>8</v>
      </c>
      <c r="D140" s="178" t="s">
        <v>179</v>
      </c>
      <c r="E140" s="179" t="s">
        <v>761</v>
      </c>
      <c r="F140" s="180" t="s">
        <v>762</v>
      </c>
      <c r="G140" s="181" t="s">
        <v>182</v>
      </c>
      <c r="H140" s="182">
        <v>50</v>
      </c>
      <c r="I140" s="183"/>
      <c r="J140" s="184">
        <f>ROUND(I140*H140,2)</f>
        <v>0</v>
      </c>
      <c r="K140" s="180" t="s">
        <v>183</v>
      </c>
      <c r="L140" s="39"/>
      <c r="M140" s="185" t="s">
        <v>19</v>
      </c>
      <c r="N140" s="186" t="s">
        <v>43</v>
      </c>
      <c r="O140" s="64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184</v>
      </c>
      <c r="AT140" s="189" t="s">
        <v>179</v>
      </c>
      <c r="AU140" s="189" t="s">
        <v>81</v>
      </c>
      <c r="AY140" s="17" t="s">
        <v>177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7" t="s">
        <v>79</v>
      </c>
      <c r="BK140" s="190">
        <f>ROUND(I140*H140,2)</f>
        <v>0</v>
      </c>
      <c r="BL140" s="17" t="s">
        <v>184</v>
      </c>
      <c r="BM140" s="189" t="s">
        <v>763</v>
      </c>
    </row>
    <row r="141" spans="1:65" s="2" customFormat="1" ht="11.25">
      <c r="A141" s="34"/>
      <c r="B141" s="35"/>
      <c r="C141" s="36"/>
      <c r="D141" s="191" t="s">
        <v>186</v>
      </c>
      <c r="E141" s="36"/>
      <c r="F141" s="192" t="s">
        <v>764</v>
      </c>
      <c r="G141" s="36"/>
      <c r="H141" s="36"/>
      <c r="I141" s="193"/>
      <c r="J141" s="36"/>
      <c r="K141" s="36"/>
      <c r="L141" s="39"/>
      <c r="M141" s="194"/>
      <c r="N141" s="195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186</v>
      </c>
      <c r="AU141" s="17" t="s">
        <v>81</v>
      </c>
    </row>
    <row r="142" spans="1:65" s="2" customFormat="1" ht="165.75">
      <c r="A142" s="34"/>
      <c r="B142" s="35"/>
      <c r="C142" s="36"/>
      <c r="D142" s="191" t="s">
        <v>188</v>
      </c>
      <c r="E142" s="36"/>
      <c r="F142" s="196" t="s">
        <v>765</v>
      </c>
      <c r="G142" s="36"/>
      <c r="H142" s="36"/>
      <c r="I142" s="193"/>
      <c r="J142" s="36"/>
      <c r="K142" s="36"/>
      <c r="L142" s="39"/>
      <c r="M142" s="194"/>
      <c r="N142" s="195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188</v>
      </c>
      <c r="AU142" s="17" t="s">
        <v>81</v>
      </c>
    </row>
    <row r="143" spans="1:65" s="2" customFormat="1" ht="14.45" customHeight="1">
      <c r="A143" s="34"/>
      <c r="B143" s="35"/>
      <c r="C143" s="219" t="s">
        <v>281</v>
      </c>
      <c r="D143" s="219" t="s">
        <v>335</v>
      </c>
      <c r="E143" s="220" t="s">
        <v>766</v>
      </c>
      <c r="F143" s="221" t="s">
        <v>767</v>
      </c>
      <c r="G143" s="222" t="s">
        <v>671</v>
      </c>
      <c r="H143" s="223">
        <v>5.8</v>
      </c>
      <c r="I143" s="224"/>
      <c r="J143" s="225">
        <f>ROUND(I143*H143,2)</f>
        <v>0</v>
      </c>
      <c r="K143" s="221" t="s">
        <v>183</v>
      </c>
      <c r="L143" s="226"/>
      <c r="M143" s="227" t="s">
        <v>19</v>
      </c>
      <c r="N143" s="228" t="s">
        <v>43</v>
      </c>
      <c r="O143" s="64"/>
      <c r="P143" s="187">
        <f>O143*H143</f>
        <v>0</v>
      </c>
      <c r="Q143" s="187">
        <v>1E-3</v>
      </c>
      <c r="R143" s="187">
        <f>Q143*H143</f>
        <v>5.7999999999999996E-3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229</v>
      </c>
      <c r="AT143" s="189" t="s">
        <v>335</v>
      </c>
      <c r="AU143" s="189" t="s">
        <v>81</v>
      </c>
      <c r="AY143" s="17" t="s">
        <v>177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79</v>
      </c>
      <c r="BK143" s="190">
        <f>ROUND(I143*H143,2)</f>
        <v>0</v>
      </c>
      <c r="BL143" s="17" t="s">
        <v>184</v>
      </c>
      <c r="BM143" s="189" t="s">
        <v>768</v>
      </c>
    </row>
    <row r="144" spans="1:65" s="2" customFormat="1" ht="11.25">
      <c r="A144" s="34"/>
      <c r="B144" s="35"/>
      <c r="C144" s="36"/>
      <c r="D144" s="191" t="s">
        <v>186</v>
      </c>
      <c r="E144" s="36"/>
      <c r="F144" s="192" t="s">
        <v>767</v>
      </c>
      <c r="G144" s="36"/>
      <c r="H144" s="36"/>
      <c r="I144" s="193"/>
      <c r="J144" s="36"/>
      <c r="K144" s="36"/>
      <c r="L144" s="39"/>
      <c r="M144" s="194"/>
      <c r="N144" s="195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186</v>
      </c>
      <c r="AU144" s="17" t="s">
        <v>81</v>
      </c>
    </row>
    <row r="145" spans="1:65" s="13" customFormat="1" ht="11.25">
      <c r="B145" s="197"/>
      <c r="C145" s="198"/>
      <c r="D145" s="191" t="s">
        <v>214</v>
      </c>
      <c r="E145" s="198"/>
      <c r="F145" s="200" t="s">
        <v>769</v>
      </c>
      <c r="G145" s="198"/>
      <c r="H145" s="201">
        <v>5.8</v>
      </c>
      <c r="I145" s="202"/>
      <c r="J145" s="198"/>
      <c r="K145" s="198"/>
      <c r="L145" s="203"/>
      <c r="M145" s="204"/>
      <c r="N145" s="205"/>
      <c r="O145" s="205"/>
      <c r="P145" s="205"/>
      <c r="Q145" s="205"/>
      <c r="R145" s="205"/>
      <c r="S145" s="205"/>
      <c r="T145" s="206"/>
      <c r="AT145" s="207" t="s">
        <v>214</v>
      </c>
      <c r="AU145" s="207" t="s">
        <v>81</v>
      </c>
      <c r="AV145" s="13" t="s">
        <v>81</v>
      </c>
      <c r="AW145" s="13" t="s">
        <v>4</v>
      </c>
      <c r="AX145" s="13" t="s">
        <v>79</v>
      </c>
      <c r="AY145" s="207" t="s">
        <v>177</v>
      </c>
    </row>
    <row r="146" spans="1:65" s="12" customFormat="1" ht="22.9" customHeight="1">
      <c r="B146" s="162"/>
      <c r="C146" s="163"/>
      <c r="D146" s="164" t="s">
        <v>71</v>
      </c>
      <c r="E146" s="176" t="s">
        <v>81</v>
      </c>
      <c r="F146" s="176" t="s">
        <v>235</v>
      </c>
      <c r="G146" s="163"/>
      <c r="H146" s="163"/>
      <c r="I146" s="166"/>
      <c r="J146" s="177">
        <f>BK146</f>
        <v>0</v>
      </c>
      <c r="K146" s="163"/>
      <c r="L146" s="168"/>
      <c r="M146" s="169"/>
      <c r="N146" s="170"/>
      <c r="O146" s="170"/>
      <c r="P146" s="171">
        <f>SUM(P147:P160)</f>
        <v>0</v>
      </c>
      <c r="Q146" s="170"/>
      <c r="R146" s="171">
        <f>SUM(R147:R160)</f>
        <v>8.4570630528000006</v>
      </c>
      <c r="S146" s="170"/>
      <c r="T146" s="172">
        <f>SUM(T147:T160)</f>
        <v>0</v>
      </c>
      <c r="AR146" s="173" t="s">
        <v>79</v>
      </c>
      <c r="AT146" s="174" t="s">
        <v>71</v>
      </c>
      <c r="AU146" s="174" t="s">
        <v>79</v>
      </c>
      <c r="AY146" s="173" t="s">
        <v>177</v>
      </c>
      <c r="BK146" s="175">
        <f>SUM(BK147:BK160)</f>
        <v>0</v>
      </c>
    </row>
    <row r="147" spans="1:65" s="2" customFormat="1" ht="14.45" customHeight="1">
      <c r="A147" s="34"/>
      <c r="B147" s="35"/>
      <c r="C147" s="178" t="s">
        <v>289</v>
      </c>
      <c r="D147" s="178" t="s">
        <v>179</v>
      </c>
      <c r="E147" s="179" t="s">
        <v>770</v>
      </c>
      <c r="F147" s="180" t="s">
        <v>771</v>
      </c>
      <c r="G147" s="181" t="s">
        <v>210</v>
      </c>
      <c r="H147" s="182">
        <v>3.2</v>
      </c>
      <c r="I147" s="183"/>
      <c r="J147" s="184">
        <f>ROUND(I147*H147,2)</f>
        <v>0</v>
      </c>
      <c r="K147" s="180" t="s">
        <v>183</v>
      </c>
      <c r="L147" s="39"/>
      <c r="M147" s="185" t="s">
        <v>19</v>
      </c>
      <c r="N147" s="186" t="s">
        <v>43</v>
      </c>
      <c r="O147" s="64"/>
      <c r="P147" s="187">
        <f>O147*H147</f>
        <v>0</v>
      </c>
      <c r="Q147" s="187">
        <v>2.4532922039999998</v>
      </c>
      <c r="R147" s="187">
        <f>Q147*H147</f>
        <v>7.8505350527999997</v>
      </c>
      <c r="S147" s="187">
        <v>0</v>
      </c>
      <c r="T147" s="18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184</v>
      </c>
      <c r="AT147" s="189" t="s">
        <v>179</v>
      </c>
      <c r="AU147" s="189" t="s">
        <v>81</v>
      </c>
      <c r="AY147" s="17" t="s">
        <v>177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79</v>
      </c>
      <c r="BK147" s="190">
        <f>ROUND(I147*H147,2)</f>
        <v>0</v>
      </c>
      <c r="BL147" s="17" t="s">
        <v>184</v>
      </c>
      <c r="BM147" s="189" t="s">
        <v>772</v>
      </c>
    </row>
    <row r="148" spans="1:65" s="2" customFormat="1" ht="19.5">
      <c r="A148" s="34"/>
      <c r="B148" s="35"/>
      <c r="C148" s="36"/>
      <c r="D148" s="191" t="s">
        <v>186</v>
      </c>
      <c r="E148" s="36"/>
      <c r="F148" s="192" t="s">
        <v>773</v>
      </c>
      <c r="G148" s="36"/>
      <c r="H148" s="36"/>
      <c r="I148" s="193"/>
      <c r="J148" s="36"/>
      <c r="K148" s="36"/>
      <c r="L148" s="39"/>
      <c r="M148" s="194"/>
      <c r="N148" s="19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186</v>
      </c>
      <c r="AU148" s="17" t="s">
        <v>81</v>
      </c>
    </row>
    <row r="149" spans="1:65" s="2" customFormat="1" ht="97.5">
      <c r="A149" s="34"/>
      <c r="B149" s="35"/>
      <c r="C149" s="36"/>
      <c r="D149" s="191" t="s">
        <v>188</v>
      </c>
      <c r="E149" s="36"/>
      <c r="F149" s="196" t="s">
        <v>774</v>
      </c>
      <c r="G149" s="36"/>
      <c r="H149" s="36"/>
      <c r="I149" s="193"/>
      <c r="J149" s="36"/>
      <c r="K149" s="36"/>
      <c r="L149" s="39"/>
      <c r="M149" s="194"/>
      <c r="N149" s="195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188</v>
      </c>
      <c r="AU149" s="17" t="s">
        <v>81</v>
      </c>
    </row>
    <row r="150" spans="1:65" s="2" customFormat="1" ht="19.5">
      <c r="A150" s="34"/>
      <c r="B150" s="35"/>
      <c r="C150" s="36"/>
      <c r="D150" s="191" t="s">
        <v>205</v>
      </c>
      <c r="E150" s="36"/>
      <c r="F150" s="196" t="s">
        <v>775</v>
      </c>
      <c r="G150" s="36"/>
      <c r="H150" s="36"/>
      <c r="I150" s="193"/>
      <c r="J150" s="36"/>
      <c r="K150" s="36"/>
      <c r="L150" s="39"/>
      <c r="M150" s="194"/>
      <c r="N150" s="195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205</v>
      </c>
      <c r="AU150" s="17" t="s">
        <v>81</v>
      </c>
    </row>
    <row r="151" spans="1:65" s="13" customFormat="1" ht="11.25">
      <c r="B151" s="197"/>
      <c r="C151" s="198"/>
      <c r="D151" s="191" t="s">
        <v>214</v>
      </c>
      <c r="E151" s="199" t="s">
        <v>19</v>
      </c>
      <c r="F151" s="200" t="s">
        <v>776</v>
      </c>
      <c r="G151" s="198"/>
      <c r="H151" s="201">
        <v>3.2</v>
      </c>
      <c r="I151" s="202"/>
      <c r="J151" s="198"/>
      <c r="K151" s="198"/>
      <c r="L151" s="203"/>
      <c r="M151" s="204"/>
      <c r="N151" s="205"/>
      <c r="O151" s="205"/>
      <c r="P151" s="205"/>
      <c r="Q151" s="205"/>
      <c r="R151" s="205"/>
      <c r="S151" s="205"/>
      <c r="T151" s="206"/>
      <c r="AT151" s="207" t="s">
        <v>214</v>
      </c>
      <c r="AU151" s="207" t="s">
        <v>81</v>
      </c>
      <c r="AV151" s="13" t="s">
        <v>81</v>
      </c>
      <c r="AW151" s="13" t="s">
        <v>34</v>
      </c>
      <c r="AX151" s="13" t="s">
        <v>72</v>
      </c>
      <c r="AY151" s="207" t="s">
        <v>177</v>
      </c>
    </row>
    <row r="152" spans="1:65" s="14" customFormat="1" ht="11.25">
      <c r="B152" s="208"/>
      <c r="C152" s="209"/>
      <c r="D152" s="191" t="s">
        <v>214</v>
      </c>
      <c r="E152" s="210" t="s">
        <v>19</v>
      </c>
      <c r="F152" s="211" t="s">
        <v>217</v>
      </c>
      <c r="G152" s="209"/>
      <c r="H152" s="212">
        <v>3.2</v>
      </c>
      <c r="I152" s="213"/>
      <c r="J152" s="209"/>
      <c r="K152" s="209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214</v>
      </c>
      <c r="AU152" s="218" t="s">
        <v>81</v>
      </c>
      <c r="AV152" s="14" t="s">
        <v>184</v>
      </c>
      <c r="AW152" s="14" t="s">
        <v>34</v>
      </c>
      <c r="AX152" s="14" t="s">
        <v>79</v>
      </c>
      <c r="AY152" s="218" t="s">
        <v>177</v>
      </c>
    </row>
    <row r="153" spans="1:65" s="2" customFormat="1" ht="14.45" customHeight="1">
      <c r="A153" s="34"/>
      <c r="B153" s="35"/>
      <c r="C153" s="178" t="s">
        <v>298</v>
      </c>
      <c r="D153" s="178" t="s">
        <v>179</v>
      </c>
      <c r="E153" s="179" t="s">
        <v>777</v>
      </c>
      <c r="F153" s="180" t="s">
        <v>778</v>
      </c>
      <c r="G153" s="181" t="s">
        <v>182</v>
      </c>
      <c r="H153" s="182">
        <v>17.28</v>
      </c>
      <c r="I153" s="183"/>
      <c r="J153" s="184">
        <f>ROUND(I153*H153,2)</f>
        <v>0</v>
      </c>
      <c r="K153" s="180" t="s">
        <v>183</v>
      </c>
      <c r="L153" s="39"/>
      <c r="M153" s="185" t="s">
        <v>19</v>
      </c>
      <c r="N153" s="186" t="s">
        <v>43</v>
      </c>
      <c r="O153" s="64"/>
      <c r="P153" s="187">
        <f>O153*H153</f>
        <v>0</v>
      </c>
      <c r="Q153" s="187">
        <v>3.5099999999999999E-2</v>
      </c>
      <c r="R153" s="187">
        <f>Q153*H153</f>
        <v>0.60652800000000007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184</v>
      </c>
      <c r="AT153" s="189" t="s">
        <v>179</v>
      </c>
      <c r="AU153" s="189" t="s">
        <v>81</v>
      </c>
      <c r="AY153" s="17" t="s">
        <v>177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17" t="s">
        <v>79</v>
      </c>
      <c r="BK153" s="190">
        <f>ROUND(I153*H153,2)</f>
        <v>0</v>
      </c>
      <c r="BL153" s="17" t="s">
        <v>184</v>
      </c>
      <c r="BM153" s="189" t="s">
        <v>779</v>
      </c>
    </row>
    <row r="154" spans="1:65" s="2" customFormat="1" ht="11.25">
      <c r="A154" s="34"/>
      <c r="B154" s="35"/>
      <c r="C154" s="36"/>
      <c r="D154" s="191" t="s">
        <v>186</v>
      </c>
      <c r="E154" s="36"/>
      <c r="F154" s="192" t="s">
        <v>780</v>
      </c>
      <c r="G154" s="36"/>
      <c r="H154" s="36"/>
      <c r="I154" s="193"/>
      <c r="J154" s="36"/>
      <c r="K154" s="36"/>
      <c r="L154" s="39"/>
      <c r="M154" s="194"/>
      <c r="N154" s="195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186</v>
      </c>
      <c r="AU154" s="17" t="s">
        <v>81</v>
      </c>
    </row>
    <row r="155" spans="1:65" s="2" customFormat="1" ht="68.25">
      <c r="A155" s="34"/>
      <c r="B155" s="35"/>
      <c r="C155" s="36"/>
      <c r="D155" s="191" t="s">
        <v>188</v>
      </c>
      <c r="E155" s="36"/>
      <c r="F155" s="196" t="s">
        <v>781</v>
      </c>
      <c r="G155" s="36"/>
      <c r="H155" s="36"/>
      <c r="I155" s="193"/>
      <c r="J155" s="36"/>
      <c r="K155" s="36"/>
      <c r="L155" s="39"/>
      <c r="M155" s="194"/>
      <c r="N155" s="195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188</v>
      </c>
      <c r="AU155" s="17" t="s">
        <v>81</v>
      </c>
    </row>
    <row r="156" spans="1:65" s="13" customFormat="1" ht="11.25">
      <c r="B156" s="197"/>
      <c r="C156" s="198"/>
      <c r="D156" s="191" t="s">
        <v>214</v>
      </c>
      <c r="E156" s="199" t="s">
        <v>19</v>
      </c>
      <c r="F156" s="200" t="s">
        <v>782</v>
      </c>
      <c r="G156" s="198"/>
      <c r="H156" s="201">
        <v>17.28</v>
      </c>
      <c r="I156" s="202"/>
      <c r="J156" s="198"/>
      <c r="K156" s="198"/>
      <c r="L156" s="203"/>
      <c r="M156" s="204"/>
      <c r="N156" s="205"/>
      <c r="O156" s="205"/>
      <c r="P156" s="205"/>
      <c r="Q156" s="205"/>
      <c r="R156" s="205"/>
      <c r="S156" s="205"/>
      <c r="T156" s="206"/>
      <c r="AT156" s="207" t="s">
        <v>214</v>
      </c>
      <c r="AU156" s="207" t="s">
        <v>81</v>
      </c>
      <c r="AV156" s="13" t="s">
        <v>81</v>
      </c>
      <c r="AW156" s="13" t="s">
        <v>34</v>
      </c>
      <c r="AX156" s="13" t="s">
        <v>72</v>
      </c>
      <c r="AY156" s="207" t="s">
        <v>177</v>
      </c>
    </row>
    <row r="157" spans="1:65" s="14" customFormat="1" ht="11.25">
      <c r="B157" s="208"/>
      <c r="C157" s="209"/>
      <c r="D157" s="191" t="s">
        <v>214</v>
      </c>
      <c r="E157" s="210" t="s">
        <v>19</v>
      </c>
      <c r="F157" s="211" t="s">
        <v>217</v>
      </c>
      <c r="G157" s="209"/>
      <c r="H157" s="212">
        <v>17.28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214</v>
      </c>
      <c r="AU157" s="218" t="s">
        <v>81</v>
      </c>
      <c r="AV157" s="14" t="s">
        <v>184</v>
      </c>
      <c r="AW157" s="14" t="s">
        <v>34</v>
      </c>
      <c r="AX157" s="14" t="s">
        <v>79</v>
      </c>
      <c r="AY157" s="218" t="s">
        <v>177</v>
      </c>
    </row>
    <row r="158" spans="1:65" s="2" customFormat="1" ht="14.45" customHeight="1">
      <c r="A158" s="34"/>
      <c r="B158" s="35"/>
      <c r="C158" s="178" t="s">
        <v>306</v>
      </c>
      <c r="D158" s="178" t="s">
        <v>179</v>
      </c>
      <c r="E158" s="179" t="s">
        <v>783</v>
      </c>
      <c r="F158" s="180" t="s">
        <v>784</v>
      </c>
      <c r="G158" s="181" t="s">
        <v>182</v>
      </c>
      <c r="H158" s="182">
        <v>17.28</v>
      </c>
      <c r="I158" s="183"/>
      <c r="J158" s="184">
        <f>ROUND(I158*H158,2)</f>
        <v>0</v>
      </c>
      <c r="K158" s="180" t="s">
        <v>183</v>
      </c>
      <c r="L158" s="39"/>
      <c r="M158" s="185" t="s">
        <v>19</v>
      </c>
      <c r="N158" s="186" t="s">
        <v>43</v>
      </c>
      <c r="O158" s="64"/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9" t="s">
        <v>184</v>
      </c>
      <c r="AT158" s="189" t="s">
        <v>179</v>
      </c>
      <c r="AU158" s="189" t="s">
        <v>81</v>
      </c>
      <c r="AY158" s="17" t="s">
        <v>177</v>
      </c>
      <c r="BE158" s="190">
        <f>IF(N158="základní",J158,0)</f>
        <v>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7" t="s">
        <v>79</v>
      </c>
      <c r="BK158" s="190">
        <f>ROUND(I158*H158,2)</f>
        <v>0</v>
      </c>
      <c r="BL158" s="17" t="s">
        <v>184</v>
      </c>
      <c r="BM158" s="189" t="s">
        <v>785</v>
      </c>
    </row>
    <row r="159" spans="1:65" s="2" customFormat="1" ht="11.25">
      <c r="A159" s="34"/>
      <c r="B159" s="35"/>
      <c r="C159" s="36"/>
      <c r="D159" s="191" t="s">
        <v>186</v>
      </c>
      <c r="E159" s="36"/>
      <c r="F159" s="192" t="s">
        <v>786</v>
      </c>
      <c r="G159" s="36"/>
      <c r="H159" s="36"/>
      <c r="I159" s="193"/>
      <c r="J159" s="36"/>
      <c r="K159" s="36"/>
      <c r="L159" s="39"/>
      <c r="M159" s="194"/>
      <c r="N159" s="195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186</v>
      </c>
      <c r="AU159" s="17" t="s">
        <v>81</v>
      </c>
    </row>
    <row r="160" spans="1:65" s="2" customFormat="1" ht="58.5">
      <c r="A160" s="34"/>
      <c r="B160" s="35"/>
      <c r="C160" s="36"/>
      <c r="D160" s="191" t="s">
        <v>188</v>
      </c>
      <c r="E160" s="36"/>
      <c r="F160" s="196" t="s">
        <v>275</v>
      </c>
      <c r="G160" s="36"/>
      <c r="H160" s="36"/>
      <c r="I160" s="193"/>
      <c r="J160" s="36"/>
      <c r="K160" s="36"/>
      <c r="L160" s="39"/>
      <c r="M160" s="194"/>
      <c r="N160" s="195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188</v>
      </c>
      <c r="AU160" s="17" t="s">
        <v>81</v>
      </c>
    </row>
    <row r="161" spans="1:65" s="12" customFormat="1" ht="22.9" customHeight="1">
      <c r="B161" s="162"/>
      <c r="C161" s="163"/>
      <c r="D161" s="164" t="s">
        <v>71</v>
      </c>
      <c r="E161" s="176" t="s">
        <v>194</v>
      </c>
      <c r="F161" s="176" t="s">
        <v>288</v>
      </c>
      <c r="G161" s="163"/>
      <c r="H161" s="163"/>
      <c r="I161" s="166"/>
      <c r="J161" s="177">
        <f>BK161</f>
        <v>0</v>
      </c>
      <c r="K161" s="163"/>
      <c r="L161" s="168"/>
      <c r="M161" s="169"/>
      <c r="N161" s="170"/>
      <c r="O161" s="170"/>
      <c r="P161" s="171">
        <f>SUM(P162:P168)</f>
        <v>0</v>
      </c>
      <c r="Q161" s="170"/>
      <c r="R161" s="171">
        <f>SUM(R162:R168)</f>
        <v>1.9541999999999999</v>
      </c>
      <c r="S161" s="170"/>
      <c r="T161" s="172">
        <f>SUM(T162:T168)</f>
        <v>0</v>
      </c>
      <c r="AR161" s="173" t="s">
        <v>79</v>
      </c>
      <c r="AT161" s="174" t="s">
        <v>71</v>
      </c>
      <c r="AU161" s="174" t="s">
        <v>79</v>
      </c>
      <c r="AY161" s="173" t="s">
        <v>177</v>
      </c>
      <c r="BK161" s="175">
        <f>SUM(BK162:BK168)</f>
        <v>0</v>
      </c>
    </row>
    <row r="162" spans="1:65" s="2" customFormat="1" ht="14.45" customHeight="1">
      <c r="A162" s="34"/>
      <c r="B162" s="35"/>
      <c r="C162" s="178" t="s">
        <v>311</v>
      </c>
      <c r="D162" s="178" t="s">
        <v>179</v>
      </c>
      <c r="E162" s="179" t="s">
        <v>787</v>
      </c>
      <c r="F162" s="180" t="s">
        <v>788</v>
      </c>
      <c r="G162" s="181" t="s">
        <v>210</v>
      </c>
      <c r="H162" s="182">
        <v>1.2</v>
      </c>
      <c r="I162" s="183"/>
      <c r="J162" s="184">
        <f>ROUND(I162*H162,2)</f>
        <v>0</v>
      </c>
      <c r="K162" s="180" t="s">
        <v>733</v>
      </c>
      <c r="L162" s="39"/>
      <c r="M162" s="185" t="s">
        <v>19</v>
      </c>
      <c r="N162" s="186" t="s">
        <v>43</v>
      </c>
      <c r="O162" s="64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184</v>
      </c>
      <c r="AT162" s="189" t="s">
        <v>179</v>
      </c>
      <c r="AU162" s="189" t="s">
        <v>81</v>
      </c>
      <c r="AY162" s="17" t="s">
        <v>177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7" t="s">
        <v>79</v>
      </c>
      <c r="BK162" s="190">
        <f>ROUND(I162*H162,2)</f>
        <v>0</v>
      </c>
      <c r="BL162" s="17" t="s">
        <v>184</v>
      </c>
      <c r="BM162" s="189" t="s">
        <v>789</v>
      </c>
    </row>
    <row r="163" spans="1:65" s="2" customFormat="1" ht="19.5">
      <c r="A163" s="34"/>
      <c r="B163" s="35"/>
      <c r="C163" s="36"/>
      <c r="D163" s="191" t="s">
        <v>186</v>
      </c>
      <c r="E163" s="36"/>
      <c r="F163" s="192" t="s">
        <v>790</v>
      </c>
      <c r="G163" s="36"/>
      <c r="H163" s="36"/>
      <c r="I163" s="193"/>
      <c r="J163" s="36"/>
      <c r="K163" s="36"/>
      <c r="L163" s="39"/>
      <c r="M163" s="194"/>
      <c r="N163" s="19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186</v>
      </c>
      <c r="AU163" s="17" t="s">
        <v>81</v>
      </c>
    </row>
    <row r="164" spans="1:65" s="2" customFormat="1" ht="29.25">
      <c r="A164" s="34"/>
      <c r="B164" s="35"/>
      <c r="C164" s="36"/>
      <c r="D164" s="191" t="s">
        <v>188</v>
      </c>
      <c r="E164" s="36"/>
      <c r="F164" s="196" t="s">
        <v>791</v>
      </c>
      <c r="G164" s="36"/>
      <c r="H164" s="36"/>
      <c r="I164" s="193"/>
      <c r="J164" s="36"/>
      <c r="K164" s="36"/>
      <c r="L164" s="39"/>
      <c r="M164" s="194"/>
      <c r="N164" s="195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188</v>
      </c>
      <c r="AU164" s="17" t="s">
        <v>81</v>
      </c>
    </row>
    <row r="165" spans="1:65" s="2" customFormat="1" ht="24.2" customHeight="1">
      <c r="A165" s="34"/>
      <c r="B165" s="35"/>
      <c r="C165" s="178" t="s">
        <v>7</v>
      </c>
      <c r="D165" s="178" t="s">
        <v>179</v>
      </c>
      <c r="E165" s="179" t="s">
        <v>792</v>
      </c>
      <c r="F165" s="180" t="s">
        <v>793</v>
      </c>
      <c r="G165" s="181" t="s">
        <v>210</v>
      </c>
      <c r="H165" s="182">
        <v>1.2</v>
      </c>
      <c r="I165" s="183"/>
      <c r="J165" s="184">
        <f>ROUND(I165*H165,2)</f>
        <v>0</v>
      </c>
      <c r="K165" s="180" t="s">
        <v>733</v>
      </c>
      <c r="L165" s="39"/>
      <c r="M165" s="185" t="s">
        <v>19</v>
      </c>
      <c r="N165" s="186" t="s">
        <v>43</v>
      </c>
      <c r="O165" s="64"/>
      <c r="P165" s="187">
        <f>O165*H165</f>
        <v>0</v>
      </c>
      <c r="Q165" s="187">
        <v>1.6285000000000001</v>
      </c>
      <c r="R165" s="187">
        <f>Q165*H165</f>
        <v>1.9541999999999999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184</v>
      </c>
      <c r="AT165" s="189" t="s">
        <v>179</v>
      </c>
      <c r="AU165" s="189" t="s">
        <v>81</v>
      </c>
      <c r="AY165" s="17" t="s">
        <v>177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79</v>
      </c>
      <c r="BK165" s="190">
        <f>ROUND(I165*H165,2)</f>
        <v>0</v>
      </c>
      <c r="BL165" s="17" t="s">
        <v>184</v>
      </c>
      <c r="BM165" s="189" t="s">
        <v>794</v>
      </c>
    </row>
    <row r="166" spans="1:65" s="2" customFormat="1" ht="19.5">
      <c r="A166" s="34"/>
      <c r="B166" s="35"/>
      <c r="C166" s="36"/>
      <c r="D166" s="191" t="s">
        <v>186</v>
      </c>
      <c r="E166" s="36"/>
      <c r="F166" s="192" t="s">
        <v>795</v>
      </c>
      <c r="G166" s="36"/>
      <c r="H166" s="36"/>
      <c r="I166" s="193"/>
      <c r="J166" s="36"/>
      <c r="K166" s="36"/>
      <c r="L166" s="39"/>
      <c r="M166" s="194"/>
      <c r="N166" s="195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186</v>
      </c>
      <c r="AU166" s="17" t="s">
        <v>81</v>
      </c>
    </row>
    <row r="167" spans="1:65" s="2" customFormat="1" ht="107.25">
      <c r="A167" s="34"/>
      <c r="B167" s="35"/>
      <c r="C167" s="36"/>
      <c r="D167" s="191" t="s">
        <v>188</v>
      </c>
      <c r="E167" s="36"/>
      <c r="F167" s="196" t="s">
        <v>796</v>
      </c>
      <c r="G167" s="36"/>
      <c r="H167" s="36"/>
      <c r="I167" s="193"/>
      <c r="J167" s="36"/>
      <c r="K167" s="36"/>
      <c r="L167" s="39"/>
      <c r="M167" s="194"/>
      <c r="N167" s="195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188</v>
      </c>
      <c r="AU167" s="17" t="s">
        <v>81</v>
      </c>
    </row>
    <row r="168" spans="1:65" s="13" customFormat="1" ht="11.25">
      <c r="B168" s="197"/>
      <c r="C168" s="198"/>
      <c r="D168" s="191" t="s">
        <v>214</v>
      </c>
      <c r="E168" s="199" t="s">
        <v>19</v>
      </c>
      <c r="F168" s="200" t="s">
        <v>797</v>
      </c>
      <c r="G168" s="198"/>
      <c r="H168" s="201">
        <v>1.2</v>
      </c>
      <c r="I168" s="202"/>
      <c r="J168" s="198"/>
      <c r="K168" s="198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214</v>
      </c>
      <c r="AU168" s="207" t="s">
        <v>81</v>
      </c>
      <c r="AV168" s="13" t="s">
        <v>81</v>
      </c>
      <c r="AW168" s="13" t="s">
        <v>34</v>
      </c>
      <c r="AX168" s="13" t="s">
        <v>79</v>
      </c>
      <c r="AY168" s="207" t="s">
        <v>177</v>
      </c>
    </row>
    <row r="169" spans="1:65" s="12" customFormat="1" ht="22.9" customHeight="1">
      <c r="B169" s="162"/>
      <c r="C169" s="163"/>
      <c r="D169" s="164" t="s">
        <v>71</v>
      </c>
      <c r="E169" s="176" t="s">
        <v>184</v>
      </c>
      <c r="F169" s="176" t="s">
        <v>339</v>
      </c>
      <c r="G169" s="163"/>
      <c r="H169" s="163"/>
      <c r="I169" s="166"/>
      <c r="J169" s="177">
        <f>BK169</f>
        <v>0</v>
      </c>
      <c r="K169" s="163"/>
      <c r="L169" s="168"/>
      <c r="M169" s="169"/>
      <c r="N169" s="170"/>
      <c r="O169" s="170"/>
      <c r="P169" s="171">
        <f>SUM(P170:P194)</f>
        <v>0</v>
      </c>
      <c r="Q169" s="170"/>
      <c r="R169" s="171">
        <f>SUM(R170:R194)</f>
        <v>112.01806999999999</v>
      </c>
      <c r="S169" s="170"/>
      <c r="T169" s="172">
        <f>SUM(T170:T194)</f>
        <v>0</v>
      </c>
      <c r="AR169" s="173" t="s">
        <v>79</v>
      </c>
      <c r="AT169" s="174" t="s">
        <v>71</v>
      </c>
      <c r="AU169" s="174" t="s">
        <v>79</v>
      </c>
      <c r="AY169" s="173" t="s">
        <v>177</v>
      </c>
      <c r="BK169" s="175">
        <f>SUM(BK170:BK194)</f>
        <v>0</v>
      </c>
    </row>
    <row r="170" spans="1:65" s="2" customFormat="1" ht="24.2" customHeight="1">
      <c r="A170" s="34"/>
      <c r="B170" s="35"/>
      <c r="C170" s="178" t="s">
        <v>325</v>
      </c>
      <c r="D170" s="178" t="s">
        <v>179</v>
      </c>
      <c r="E170" s="179" t="s">
        <v>798</v>
      </c>
      <c r="F170" s="180" t="s">
        <v>799</v>
      </c>
      <c r="G170" s="181" t="s">
        <v>182</v>
      </c>
      <c r="H170" s="182">
        <v>30</v>
      </c>
      <c r="I170" s="183"/>
      <c r="J170" s="184">
        <f>ROUND(I170*H170,2)</f>
        <v>0</v>
      </c>
      <c r="K170" s="180" t="s">
        <v>183</v>
      </c>
      <c r="L170" s="39"/>
      <c r="M170" s="185" t="s">
        <v>19</v>
      </c>
      <c r="N170" s="186" t="s">
        <v>43</v>
      </c>
      <c r="O170" s="64"/>
      <c r="P170" s="187">
        <f>O170*H170</f>
        <v>0</v>
      </c>
      <c r="Q170" s="187">
        <v>0.4</v>
      </c>
      <c r="R170" s="187">
        <f>Q170*H170</f>
        <v>12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184</v>
      </c>
      <c r="AT170" s="189" t="s">
        <v>179</v>
      </c>
      <c r="AU170" s="189" t="s">
        <v>81</v>
      </c>
      <c r="AY170" s="17" t="s">
        <v>177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7" t="s">
        <v>79</v>
      </c>
      <c r="BK170" s="190">
        <f>ROUND(I170*H170,2)</f>
        <v>0</v>
      </c>
      <c r="BL170" s="17" t="s">
        <v>184</v>
      </c>
      <c r="BM170" s="189" t="s">
        <v>800</v>
      </c>
    </row>
    <row r="171" spans="1:65" s="2" customFormat="1" ht="19.5">
      <c r="A171" s="34"/>
      <c r="B171" s="35"/>
      <c r="C171" s="36"/>
      <c r="D171" s="191" t="s">
        <v>186</v>
      </c>
      <c r="E171" s="36"/>
      <c r="F171" s="192" t="s">
        <v>801</v>
      </c>
      <c r="G171" s="36"/>
      <c r="H171" s="36"/>
      <c r="I171" s="193"/>
      <c r="J171" s="36"/>
      <c r="K171" s="36"/>
      <c r="L171" s="39"/>
      <c r="M171" s="194"/>
      <c r="N171" s="195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186</v>
      </c>
      <c r="AU171" s="17" t="s">
        <v>81</v>
      </c>
    </row>
    <row r="172" spans="1:65" s="2" customFormat="1" ht="97.5">
      <c r="A172" s="34"/>
      <c r="B172" s="35"/>
      <c r="C172" s="36"/>
      <c r="D172" s="191" t="s">
        <v>188</v>
      </c>
      <c r="E172" s="36"/>
      <c r="F172" s="196" t="s">
        <v>802</v>
      </c>
      <c r="G172" s="36"/>
      <c r="H172" s="36"/>
      <c r="I172" s="193"/>
      <c r="J172" s="36"/>
      <c r="K172" s="36"/>
      <c r="L172" s="39"/>
      <c r="M172" s="194"/>
      <c r="N172" s="195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188</v>
      </c>
      <c r="AU172" s="17" t="s">
        <v>81</v>
      </c>
    </row>
    <row r="173" spans="1:65" s="2" customFormat="1" ht="19.5">
      <c r="A173" s="34"/>
      <c r="B173" s="35"/>
      <c r="C173" s="36"/>
      <c r="D173" s="191" t="s">
        <v>205</v>
      </c>
      <c r="E173" s="36"/>
      <c r="F173" s="196" t="s">
        <v>803</v>
      </c>
      <c r="G173" s="36"/>
      <c r="H173" s="36"/>
      <c r="I173" s="193"/>
      <c r="J173" s="36"/>
      <c r="K173" s="36"/>
      <c r="L173" s="39"/>
      <c r="M173" s="194"/>
      <c r="N173" s="195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205</v>
      </c>
      <c r="AU173" s="17" t="s">
        <v>81</v>
      </c>
    </row>
    <row r="174" spans="1:65" s="13" customFormat="1" ht="11.25">
      <c r="B174" s="197"/>
      <c r="C174" s="198"/>
      <c r="D174" s="191" t="s">
        <v>214</v>
      </c>
      <c r="E174" s="199" t="s">
        <v>19</v>
      </c>
      <c r="F174" s="200" t="s">
        <v>382</v>
      </c>
      <c r="G174" s="198"/>
      <c r="H174" s="201">
        <v>30</v>
      </c>
      <c r="I174" s="202"/>
      <c r="J174" s="198"/>
      <c r="K174" s="198"/>
      <c r="L174" s="203"/>
      <c r="M174" s="204"/>
      <c r="N174" s="205"/>
      <c r="O174" s="205"/>
      <c r="P174" s="205"/>
      <c r="Q174" s="205"/>
      <c r="R174" s="205"/>
      <c r="S174" s="205"/>
      <c r="T174" s="206"/>
      <c r="AT174" s="207" t="s">
        <v>214</v>
      </c>
      <c r="AU174" s="207" t="s">
        <v>81</v>
      </c>
      <c r="AV174" s="13" t="s">
        <v>81</v>
      </c>
      <c r="AW174" s="13" t="s">
        <v>34</v>
      </c>
      <c r="AX174" s="13" t="s">
        <v>79</v>
      </c>
      <c r="AY174" s="207" t="s">
        <v>177</v>
      </c>
    </row>
    <row r="175" spans="1:65" s="2" customFormat="1" ht="24.2" customHeight="1">
      <c r="A175" s="34"/>
      <c r="B175" s="35"/>
      <c r="C175" s="178" t="s">
        <v>334</v>
      </c>
      <c r="D175" s="178" t="s">
        <v>179</v>
      </c>
      <c r="E175" s="179" t="s">
        <v>804</v>
      </c>
      <c r="F175" s="180" t="s">
        <v>805</v>
      </c>
      <c r="G175" s="181" t="s">
        <v>210</v>
      </c>
      <c r="H175" s="182">
        <v>17.338000000000001</v>
      </c>
      <c r="I175" s="183"/>
      <c r="J175" s="184">
        <f>ROUND(I175*H175,2)</f>
        <v>0</v>
      </c>
      <c r="K175" s="180" t="s">
        <v>183</v>
      </c>
      <c r="L175" s="39"/>
      <c r="M175" s="185" t="s">
        <v>19</v>
      </c>
      <c r="N175" s="186" t="s">
        <v>43</v>
      </c>
      <c r="O175" s="64"/>
      <c r="P175" s="187">
        <f>O175*H175</f>
        <v>0</v>
      </c>
      <c r="Q175" s="187">
        <v>2.4500000000000002</v>
      </c>
      <c r="R175" s="187">
        <f>Q175*H175</f>
        <v>42.478100000000005</v>
      </c>
      <c r="S175" s="187">
        <v>0</v>
      </c>
      <c r="T175" s="18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184</v>
      </c>
      <c r="AT175" s="189" t="s">
        <v>179</v>
      </c>
      <c r="AU175" s="189" t="s">
        <v>81</v>
      </c>
      <c r="AY175" s="17" t="s">
        <v>177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7" t="s">
        <v>79</v>
      </c>
      <c r="BK175" s="190">
        <f>ROUND(I175*H175,2)</f>
        <v>0</v>
      </c>
      <c r="BL175" s="17" t="s">
        <v>184</v>
      </c>
      <c r="BM175" s="189" t="s">
        <v>806</v>
      </c>
    </row>
    <row r="176" spans="1:65" s="2" customFormat="1" ht="19.5">
      <c r="A176" s="34"/>
      <c r="B176" s="35"/>
      <c r="C176" s="36"/>
      <c r="D176" s="191" t="s">
        <v>186</v>
      </c>
      <c r="E176" s="36"/>
      <c r="F176" s="192" t="s">
        <v>807</v>
      </c>
      <c r="G176" s="36"/>
      <c r="H176" s="36"/>
      <c r="I176" s="193"/>
      <c r="J176" s="36"/>
      <c r="K176" s="36"/>
      <c r="L176" s="39"/>
      <c r="M176" s="194"/>
      <c r="N176" s="195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186</v>
      </c>
      <c r="AU176" s="17" t="s">
        <v>81</v>
      </c>
    </row>
    <row r="177" spans="1:65" s="2" customFormat="1" ht="107.25">
      <c r="A177" s="34"/>
      <c r="B177" s="35"/>
      <c r="C177" s="36"/>
      <c r="D177" s="191" t="s">
        <v>188</v>
      </c>
      <c r="E177" s="36"/>
      <c r="F177" s="196" t="s">
        <v>808</v>
      </c>
      <c r="G177" s="36"/>
      <c r="H177" s="36"/>
      <c r="I177" s="193"/>
      <c r="J177" s="36"/>
      <c r="K177" s="36"/>
      <c r="L177" s="39"/>
      <c r="M177" s="194"/>
      <c r="N177" s="195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188</v>
      </c>
      <c r="AU177" s="17" t="s">
        <v>81</v>
      </c>
    </row>
    <row r="178" spans="1:65" s="13" customFormat="1" ht="11.25">
      <c r="B178" s="197"/>
      <c r="C178" s="198"/>
      <c r="D178" s="191" t="s">
        <v>214</v>
      </c>
      <c r="E178" s="199" t="s">
        <v>19</v>
      </c>
      <c r="F178" s="200" t="s">
        <v>809</v>
      </c>
      <c r="G178" s="198"/>
      <c r="H178" s="201">
        <v>17.338000000000001</v>
      </c>
      <c r="I178" s="202"/>
      <c r="J178" s="198"/>
      <c r="K178" s="198"/>
      <c r="L178" s="203"/>
      <c r="M178" s="204"/>
      <c r="N178" s="205"/>
      <c r="O178" s="205"/>
      <c r="P178" s="205"/>
      <c r="Q178" s="205"/>
      <c r="R178" s="205"/>
      <c r="S178" s="205"/>
      <c r="T178" s="206"/>
      <c r="AT178" s="207" t="s">
        <v>214</v>
      </c>
      <c r="AU178" s="207" t="s">
        <v>81</v>
      </c>
      <c r="AV178" s="13" t="s">
        <v>81</v>
      </c>
      <c r="AW178" s="13" t="s">
        <v>34</v>
      </c>
      <c r="AX178" s="13" t="s">
        <v>72</v>
      </c>
      <c r="AY178" s="207" t="s">
        <v>177</v>
      </c>
    </row>
    <row r="179" spans="1:65" s="14" customFormat="1" ht="11.25">
      <c r="B179" s="208"/>
      <c r="C179" s="209"/>
      <c r="D179" s="191" t="s">
        <v>214</v>
      </c>
      <c r="E179" s="210" t="s">
        <v>19</v>
      </c>
      <c r="F179" s="211" t="s">
        <v>217</v>
      </c>
      <c r="G179" s="209"/>
      <c r="H179" s="212">
        <v>17.338000000000001</v>
      </c>
      <c r="I179" s="213"/>
      <c r="J179" s="209"/>
      <c r="K179" s="209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214</v>
      </c>
      <c r="AU179" s="218" t="s">
        <v>81</v>
      </c>
      <c r="AV179" s="14" t="s">
        <v>184</v>
      </c>
      <c r="AW179" s="14" t="s">
        <v>34</v>
      </c>
      <c r="AX179" s="14" t="s">
        <v>79</v>
      </c>
      <c r="AY179" s="218" t="s">
        <v>177</v>
      </c>
    </row>
    <row r="180" spans="1:65" s="2" customFormat="1" ht="24.2" customHeight="1">
      <c r="A180" s="34"/>
      <c r="B180" s="35"/>
      <c r="C180" s="178" t="s">
        <v>340</v>
      </c>
      <c r="D180" s="178" t="s">
        <v>179</v>
      </c>
      <c r="E180" s="179" t="s">
        <v>810</v>
      </c>
      <c r="F180" s="180" t="s">
        <v>811</v>
      </c>
      <c r="G180" s="181" t="s">
        <v>210</v>
      </c>
      <c r="H180" s="182">
        <v>14.73</v>
      </c>
      <c r="I180" s="183"/>
      <c r="J180" s="184">
        <f>ROUND(I180*H180,2)</f>
        <v>0</v>
      </c>
      <c r="K180" s="180" t="s">
        <v>183</v>
      </c>
      <c r="L180" s="39"/>
      <c r="M180" s="185" t="s">
        <v>19</v>
      </c>
      <c r="N180" s="186" t="s">
        <v>43</v>
      </c>
      <c r="O180" s="64"/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9" t="s">
        <v>184</v>
      </c>
      <c r="AT180" s="189" t="s">
        <v>179</v>
      </c>
      <c r="AU180" s="189" t="s">
        <v>81</v>
      </c>
      <c r="AY180" s="17" t="s">
        <v>177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7" t="s">
        <v>79</v>
      </c>
      <c r="BK180" s="190">
        <f>ROUND(I180*H180,2)</f>
        <v>0</v>
      </c>
      <c r="BL180" s="17" t="s">
        <v>184</v>
      </c>
      <c r="BM180" s="189" t="s">
        <v>812</v>
      </c>
    </row>
    <row r="181" spans="1:65" s="2" customFormat="1" ht="19.5">
      <c r="A181" s="34"/>
      <c r="B181" s="35"/>
      <c r="C181" s="36"/>
      <c r="D181" s="191" t="s">
        <v>186</v>
      </c>
      <c r="E181" s="36"/>
      <c r="F181" s="192" t="s">
        <v>813</v>
      </c>
      <c r="G181" s="36"/>
      <c r="H181" s="36"/>
      <c r="I181" s="193"/>
      <c r="J181" s="36"/>
      <c r="K181" s="36"/>
      <c r="L181" s="39"/>
      <c r="M181" s="194"/>
      <c r="N181" s="195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186</v>
      </c>
      <c r="AU181" s="17" t="s">
        <v>81</v>
      </c>
    </row>
    <row r="182" spans="1:65" s="2" customFormat="1" ht="29.25">
      <c r="A182" s="34"/>
      <c r="B182" s="35"/>
      <c r="C182" s="36"/>
      <c r="D182" s="191" t="s">
        <v>188</v>
      </c>
      <c r="E182" s="36"/>
      <c r="F182" s="196" t="s">
        <v>814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188</v>
      </c>
      <c r="AU182" s="17" t="s">
        <v>81</v>
      </c>
    </row>
    <row r="183" spans="1:65" s="13" customFormat="1" ht="11.25">
      <c r="B183" s="197"/>
      <c r="C183" s="198"/>
      <c r="D183" s="191" t="s">
        <v>214</v>
      </c>
      <c r="E183" s="199" t="s">
        <v>19</v>
      </c>
      <c r="F183" s="200" t="s">
        <v>815</v>
      </c>
      <c r="G183" s="198"/>
      <c r="H183" s="201">
        <v>14.73</v>
      </c>
      <c r="I183" s="202"/>
      <c r="J183" s="198"/>
      <c r="K183" s="198"/>
      <c r="L183" s="203"/>
      <c r="M183" s="204"/>
      <c r="N183" s="205"/>
      <c r="O183" s="205"/>
      <c r="P183" s="205"/>
      <c r="Q183" s="205"/>
      <c r="R183" s="205"/>
      <c r="S183" s="205"/>
      <c r="T183" s="206"/>
      <c r="AT183" s="207" t="s">
        <v>214</v>
      </c>
      <c r="AU183" s="207" t="s">
        <v>81</v>
      </c>
      <c r="AV183" s="13" t="s">
        <v>81</v>
      </c>
      <c r="AW183" s="13" t="s">
        <v>34</v>
      </c>
      <c r="AX183" s="13" t="s">
        <v>72</v>
      </c>
      <c r="AY183" s="207" t="s">
        <v>177</v>
      </c>
    </row>
    <row r="184" spans="1:65" s="14" customFormat="1" ht="11.25">
      <c r="B184" s="208"/>
      <c r="C184" s="209"/>
      <c r="D184" s="191" t="s">
        <v>214</v>
      </c>
      <c r="E184" s="210" t="s">
        <v>19</v>
      </c>
      <c r="F184" s="211" t="s">
        <v>217</v>
      </c>
      <c r="G184" s="209"/>
      <c r="H184" s="212">
        <v>14.73</v>
      </c>
      <c r="I184" s="213"/>
      <c r="J184" s="209"/>
      <c r="K184" s="209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214</v>
      </c>
      <c r="AU184" s="218" t="s">
        <v>81</v>
      </c>
      <c r="AV184" s="14" t="s">
        <v>184</v>
      </c>
      <c r="AW184" s="14" t="s">
        <v>34</v>
      </c>
      <c r="AX184" s="14" t="s">
        <v>79</v>
      </c>
      <c r="AY184" s="218" t="s">
        <v>177</v>
      </c>
    </row>
    <row r="185" spans="1:65" s="2" customFormat="1" ht="14.45" customHeight="1">
      <c r="A185" s="34"/>
      <c r="B185" s="35"/>
      <c r="C185" s="219" t="s">
        <v>348</v>
      </c>
      <c r="D185" s="219" t="s">
        <v>335</v>
      </c>
      <c r="E185" s="220" t="s">
        <v>816</v>
      </c>
      <c r="F185" s="221" t="s">
        <v>817</v>
      </c>
      <c r="G185" s="222" t="s">
        <v>257</v>
      </c>
      <c r="H185" s="223">
        <v>26.603999999999999</v>
      </c>
      <c r="I185" s="224"/>
      <c r="J185" s="225">
        <f>ROUND(I185*H185,2)</f>
        <v>0</v>
      </c>
      <c r="K185" s="221" t="s">
        <v>183</v>
      </c>
      <c r="L185" s="226"/>
      <c r="M185" s="227" t="s">
        <v>19</v>
      </c>
      <c r="N185" s="228" t="s">
        <v>43</v>
      </c>
      <c r="O185" s="64"/>
      <c r="P185" s="187">
        <f>O185*H185</f>
        <v>0</v>
      </c>
      <c r="Q185" s="187">
        <v>1</v>
      </c>
      <c r="R185" s="187">
        <f>Q185*H185</f>
        <v>26.603999999999999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229</v>
      </c>
      <c r="AT185" s="189" t="s">
        <v>335</v>
      </c>
      <c r="AU185" s="189" t="s">
        <v>81</v>
      </c>
      <c r="AY185" s="17" t="s">
        <v>177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7" t="s">
        <v>79</v>
      </c>
      <c r="BK185" s="190">
        <f>ROUND(I185*H185,2)</f>
        <v>0</v>
      </c>
      <c r="BL185" s="17" t="s">
        <v>184</v>
      </c>
      <c r="BM185" s="189" t="s">
        <v>818</v>
      </c>
    </row>
    <row r="186" spans="1:65" s="2" customFormat="1" ht="11.25">
      <c r="A186" s="34"/>
      <c r="B186" s="35"/>
      <c r="C186" s="36"/>
      <c r="D186" s="191" t="s">
        <v>186</v>
      </c>
      <c r="E186" s="36"/>
      <c r="F186" s="192" t="s">
        <v>817</v>
      </c>
      <c r="G186" s="36"/>
      <c r="H186" s="36"/>
      <c r="I186" s="193"/>
      <c r="J186" s="36"/>
      <c r="K186" s="36"/>
      <c r="L186" s="39"/>
      <c r="M186" s="194"/>
      <c r="N186" s="195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186</v>
      </c>
      <c r="AU186" s="17" t="s">
        <v>81</v>
      </c>
    </row>
    <row r="187" spans="1:65" s="13" customFormat="1" ht="11.25">
      <c r="B187" s="197"/>
      <c r="C187" s="198"/>
      <c r="D187" s="191" t="s">
        <v>214</v>
      </c>
      <c r="E187" s="199" t="s">
        <v>19</v>
      </c>
      <c r="F187" s="200" t="s">
        <v>819</v>
      </c>
      <c r="G187" s="198"/>
      <c r="H187" s="201">
        <v>26.603999999999999</v>
      </c>
      <c r="I187" s="202"/>
      <c r="J187" s="198"/>
      <c r="K187" s="198"/>
      <c r="L187" s="203"/>
      <c r="M187" s="204"/>
      <c r="N187" s="205"/>
      <c r="O187" s="205"/>
      <c r="P187" s="205"/>
      <c r="Q187" s="205"/>
      <c r="R187" s="205"/>
      <c r="S187" s="205"/>
      <c r="T187" s="206"/>
      <c r="AT187" s="207" t="s">
        <v>214</v>
      </c>
      <c r="AU187" s="207" t="s">
        <v>81</v>
      </c>
      <c r="AV187" s="13" t="s">
        <v>81</v>
      </c>
      <c r="AW187" s="13" t="s">
        <v>34</v>
      </c>
      <c r="AX187" s="13" t="s">
        <v>72</v>
      </c>
      <c r="AY187" s="207" t="s">
        <v>177</v>
      </c>
    </row>
    <row r="188" spans="1:65" s="14" customFormat="1" ht="11.25">
      <c r="B188" s="208"/>
      <c r="C188" s="209"/>
      <c r="D188" s="191" t="s">
        <v>214</v>
      </c>
      <c r="E188" s="210" t="s">
        <v>19</v>
      </c>
      <c r="F188" s="211" t="s">
        <v>217</v>
      </c>
      <c r="G188" s="209"/>
      <c r="H188" s="212">
        <v>26.603999999999999</v>
      </c>
      <c r="I188" s="213"/>
      <c r="J188" s="209"/>
      <c r="K188" s="209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214</v>
      </c>
      <c r="AU188" s="218" t="s">
        <v>81</v>
      </c>
      <c r="AV188" s="14" t="s">
        <v>184</v>
      </c>
      <c r="AW188" s="14" t="s">
        <v>34</v>
      </c>
      <c r="AX188" s="14" t="s">
        <v>79</v>
      </c>
      <c r="AY188" s="218" t="s">
        <v>177</v>
      </c>
    </row>
    <row r="189" spans="1:65" s="2" customFormat="1" ht="24.2" customHeight="1">
      <c r="A189" s="34"/>
      <c r="B189" s="35"/>
      <c r="C189" s="178" t="s">
        <v>354</v>
      </c>
      <c r="D189" s="178" t="s">
        <v>179</v>
      </c>
      <c r="E189" s="179" t="s">
        <v>820</v>
      </c>
      <c r="F189" s="180" t="s">
        <v>821</v>
      </c>
      <c r="G189" s="181" t="s">
        <v>182</v>
      </c>
      <c r="H189" s="182">
        <v>30</v>
      </c>
      <c r="I189" s="183"/>
      <c r="J189" s="184">
        <f>ROUND(I189*H189,2)</f>
        <v>0</v>
      </c>
      <c r="K189" s="180" t="s">
        <v>183</v>
      </c>
      <c r="L189" s="39"/>
      <c r="M189" s="185" t="s">
        <v>19</v>
      </c>
      <c r="N189" s="186" t="s">
        <v>43</v>
      </c>
      <c r="O189" s="64"/>
      <c r="P189" s="187">
        <f>O189*H189</f>
        <v>0</v>
      </c>
      <c r="Q189" s="187">
        <v>1.031199</v>
      </c>
      <c r="R189" s="187">
        <f>Q189*H189</f>
        <v>30.935969999999998</v>
      </c>
      <c r="S189" s="187">
        <v>0</v>
      </c>
      <c r="T189" s="18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9" t="s">
        <v>184</v>
      </c>
      <c r="AT189" s="189" t="s">
        <v>179</v>
      </c>
      <c r="AU189" s="189" t="s">
        <v>81</v>
      </c>
      <c r="AY189" s="17" t="s">
        <v>177</v>
      </c>
      <c r="BE189" s="190">
        <f>IF(N189="základní",J189,0)</f>
        <v>0</v>
      </c>
      <c r="BF189" s="190">
        <f>IF(N189="snížená",J189,0)</f>
        <v>0</v>
      </c>
      <c r="BG189" s="190">
        <f>IF(N189="zákl. přenesená",J189,0)</f>
        <v>0</v>
      </c>
      <c r="BH189" s="190">
        <f>IF(N189="sníž. přenesená",J189,0)</f>
        <v>0</v>
      </c>
      <c r="BI189" s="190">
        <f>IF(N189="nulová",J189,0)</f>
        <v>0</v>
      </c>
      <c r="BJ189" s="17" t="s">
        <v>79</v>
      </c>
      <c r="BK189" s="190">
        <f>ROUND(I189*H189,2)</f>
        <v>0</v>
      </c>
      <c r="BL189" s="17" t="s">
        <v>184</v>
      </c>
      <c r="BM189" s="189" t="s">
        <v>822</v>
      </c>
    </row>
    <row r="190" spans="1:65" s="2" customFormat="1" ht="29.25">
      <c r="A190" s="34"/>
      <c r="B190" s="35"/>
      <c r="C190" s="36"/>
      <c r="D190" s="191" t="s">
        <v>186</v>
      </c>
      <c r="E190" s="36"/>
      <c r="F190" s="192" t="s">
        <v>823</v>
      </c>
      <c r="G190" s="36"/>
      <c r="H190" s="36"/>
      <c r="I190" s="193"/>
      <c r="J190" s="36"/>
      <c r="K190" s="36"/>
      <c r="L190" s="39"/>
      <c r="M190" s="194"/>
      <c r="N190" s="195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186</v>
      </c>
      <c r="AU190" s="17" t="s">
        <v>81</v>
      </c>
    </row>
    <row r="191" spans="1:65" s="2" customFormat="1" ht="97.5">
      <c r="A191" s="34"/>
      <c r="B191" s="35"/>
      <c r="C191" s="36"/>
      <c r="D191" s="191" t="s">
        <v>188</v>
      </c>
      <c r="E191" s="36"/>
      <c r="F191" s="196" t="s">
        <v>399</v>
      </c>
      <c r="G191" s="36"/>
      <c r="H191" s="36"/>
      <c r="I191" s="193"/>
      <c r="J191" s="36"/>
      <c r="K191" s="36"/>
      <c r="L191" s="39"/>
      <c r="M191" s="194"/>
      <c r="N191" s="195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188</v>
      </c>
      <c r="AU191" s="17" t="s">
        <v>81</v>
      </c>
    </row>
    <row r="192" spans="1:65" s="2" customFormat="1" ht="19.5">
      <c r="A192" s="34"/>
      <c r="B192" s="35"/>
      <c r="C192" s="36"/>
      <c r="D192" s="191" t="s">
        <v>205</v>
      </c>
      <c r="E192" s="36"/>
      <c r="F192" s="196" t="s">
        <v>824</v>
      </c>
      <c r="G192" s="36"/>
      <c r="H192" s="36"/>
      <c r="I192" s="193"/>
      <c r="J192" s="36"/>
      <c r="K192" s="36"/>
      <c r="L192" s="39"/>
      <c r="M192" s="194"/>
      <c r="N192" s="195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205</v>
      </c>
      <c r="AU192" s="17" t="s">
        <v>81</v>
      </c>
    </row>
    <row r="193" spans="1:65" s="13" customFormat="1" ht="11.25">
      <c r="B193" s="197"/>
      <c r="C193" s="198"/>
      <c r="D193" s="191" t="s">
        <v>214</v>
      </c>
      <c r="E193" s="199" t="s">
        <v>19</v>
      </c>
      <c r="F193" s="200" t="s">
        <v>825</v>
      </c>
      <c r="G193" s="198"/>
      <c r="H193" s="201">
        <v>30</v>
      </c>
      <c r="I193" s="202"/>
      <c r="J193" s="198"/>
      <c r="K193" s="198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214</v>
      </c>
      <c r="AU193" s="207" t="s">
        <v>81</v>
      </c>
      <c r="AV193" s="13" t="s">
        <v>81</v>
      </c>
      <c r="AW193" s="13" t="s">
        <v>34</v>
      </c>
      <c r="AX193" s="13" t="s">
        <v>72</v>
      </c>
      <c r="AY193" s="207" t="s">
        <v>177</v>
      </c>
    </row>
    <row r="194" spans="1:65" s="14" customFormat="1" ht="11.25">
      <c r="B194" s="208"/>
      <c r="C194" s="209"/>
      <c r="D194" s="191" t="s">
        <v>214</v>
      </c>
      <c r="E194" s="210" t="s">
        <v>19</v>
      </c>
      <c r="F194" s="211" t="s">
        <v>217</v>
      </c>
      <c r="G194" s="209"/>
      <c r="H194" s="212">
        <v>30</v>
      </c>
      <c r="I194" s="213"/>
      <c r="J194" s="209"/>
      <c r="K194" s="209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214</v>
      </c>
      <c r="AU194" s="218" t="s">
        <v>81</v>
      </c>
      <c r="AV194" s="14" t="s">
        <v>184</v>
      </c>
      <c r="AW194" s="14" t="s">
        <v>34</v>
      </c>
      <c r="AX194" s="14" t="s">
        <v>79</v>
      </c>
      <c r="AY194" s="218" t="s">
        <v>177</v>
      </c>
    </row>
    <row r="195" spans="1:65" s="12" customFormat="1" ht="22.9" customHeight="1">
      <c r="B195" s="162"/>
      <c r="C195" s="163"/>
      <c r="D195" s="164" t="s">
        <v>71</v>
      </c>
      <c r="E195" s="176" t="s">
        <v>207</v>
      </c>
      <c r="F195" s="176" t="s">
        <v>826</v>
      </c>
      <c r="G195" s="163"/>
      <c r="H195" s="163"/>
      <c r="I195" s="166"/>
      <c r="J195" s="177">
        <f>BK195</f>
        <v>0</v>
      </c>
      <c r="K195" s="163"/>
      <c r="L195" s="168"/>
      <c r="M195" s="169"/>
      <c r="N195" s="170"/>
      <c r="O195" s="170"/>
      <c r="P195" s="171">
        <f>SUM(P196:P199)</f>
        <v>0</v>
      </c>
      <c r="Q195" s="170"/>
      <c r="R195" s="171">
        <f>SUM(R196:R199)</f>
        <v>20.348500000000001</v>
      </c>
      <c r="S195" s="170"/>
      <c r="T195" s="172">
        <f>SUM(T196:T199)</f>
        <v>0</v>
      </c>
      <c r="AR195" s="173" t="s">
        <v>79</v>
      </c>
      <c r="AT195" s="174" t="s">
        <v>71</v>
      </c>
      <c r="AU195" s="174" t="s">
        <v>79</v>
      </c>
      <c r="AY195" s="173" t="s">
        <v>177</v>
      </c>
      <c r="BK195" s="175">
        <f>SUM(BK196:BK199)</f>
        <v>0</v>
      </c>
    </row>
    <row r="196" spans="1:65" s="2" customFormat="1" ht="14.45" customHeight="1">
      <c r="A196" s="34"/>
      <c r="B196" s="35"/>
      <c r="C196" s="178" t="s">
        <v>360</v>
      </c>
      <c r="D196" s="178" t="s">
        <v>179</v>
      </c>
      <c r="E196" s="179" t="s">
        <v>827</v>
      </c>
      <c r="F196" s="180" t="s">
        <v>828</v>
      </c>
      <c r="G196" s="181" t="s">
        <v>210</v>
      </c>
      <c r="H196" s="182">
        <v>10</v>
      </c>
      <c r="I196" s="183"/>
      <c r="J196" s="184">
        <f>ROUND(I196*H196,2)</f>
        <v>0</v>
      </c>
      <c r="K196" s="180" t="s">
        <v>733</v>
      </c>
      <c r="L196" s="39"/>
      <c r="M196" s="185" t="s">
        <v>19</v>
      </c>
      <c r="N196" s="186" t="s">
        <v>43</v>
      </c>
      <c r="O196" s="64"/>
      <c r="P196" s="187">
        <f>O196*H196</f>
        <v>0</v>
      </c>
      <c r="Q196" s="187">
        <v>2.03485</v>
      </c>
      <c r="R196" s="187">
        <f>Q196*H196</f>
        <v>20.348500000000001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184</v>
      </c>
      <c r="AT196" s="189" t="s">
        <v>179</v>
      </c>
      <c r="AU196" s="189" t="s">
        <v>81</v>
      </c>
      <c r="AY196" s="17" t="s">
        <v>177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7" t="s">
        <v>79</v>
      </c>
      <c r="BK196" s="190">
        <f>ROUND(I196*H196,2)</f>
        <v>0</v>
      </c>
      <c r="BL196" s="17" t="s">
        <v>184</v>
      </c>
      <c r="BM196" s="189" t="s">
        <v>829</v>
      </c>
    </row>
    <row r="197" spans="1:65" s="2" customFormat="1" ht="11.25">
      <c r="A197" s="34"/>
      <c r="B197" s="35"/>
      <c r="C197" s="36"/>
      <c r="D197" s="191" t="s">
        <v>186</v>
      </c>
      <c r="E197" s="36"/>
      <c r="F197" s="192" t="s">
        <v>830</v>
      </c>
      <c r="G197" s="36"/>
      <c r="H197" s="36"/>
      <c r="I197" s="193"/>
      <c r="J197" s="36"/>
      <c r="K197" s="36"/>
      <c r="L197" s="39"/>
      <c r="M197" s="194"/>
      <c r="N197" s="195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186</v>
      </c>
      <c r="AU197" s="17" t="s">
        <v>81</v>
      </c>
    </row>
    <row r="198" spans="1:65" s="2" customFormat="1" ht="107.25">
      <c r="A198" s="34"/>
      <c r="B198" s="35"/>
      <c r="C198" s="36"/>
      <c r="D198" s="191" t="s">
        <v>188</v>
      </c>
      <c r="E198" s="36"/>
      <c r="F198" s="196" t="s">
        <v>831</v>
      </c>
      <c r="G198" s="36"/>
      <c r="H198" s="36"/>
      <c r="I198" s="193"/>
      <c r="J198" s="36"/>
      <c r="K198" s="36"/>
      <c r="L198" s="39"/>
      <c r="M198" s="194"/>
      <c r="N198" s="195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188</v>
      </c>
      <c r="AU198" s="17" t="s">
        <v>81</v>
      </c>
    </row>
    <row r="199" spans="1:65" s="13" customFormat="1" ht="11.25">
      <c r="B199" s="197"/>
      <c r="C199" s="198"/>
      <c r="D199" s="191" t="s">
        <v>214</v>
      </c>
      <c r="E199" s="199" t="s">
        <v>19</v>
      </c>
      <c r="F199" s="200" t="s">
        <v>832</v>
      </c>
      <c r="G199" s="198"/>
      <c r="H199" s="201">
        <v>10</v>
      </c>
      <c r="I199" s="202"/>
      <c r="J199" s="198"/>
      <c r="K199" s="198"/>
      <c r="L199" s="203"/>
      <c r="M199" s="204"/>
      <c r="N199" s="205"/>
      <c r="O199" s="205"/>
      <c r="P199" s="205"/>
      <c r="Q199" s="205"/>
      <c r="R199" s="205"/>
      <c r="S199" s="205"/>
      <c r="T199" s="206"/>
      <c r="AT199" s="207" t="s">
        <v>214</v>
      </c>
      <c r="AU199" s="207" t="s">
        <v>81</v>
      </c>
      <c r="AV199" s="13" t="s">
        <v>81</v>
      </c>
      <c r="AW199" s="13" t="s">
        <v>34</v>
      </c>
      <c r="AX199" s="13" t="s">
        <v>79</v>
      </c>
      <c r="AY199" s="207" t="s">
        <v>177</v>
      </c>
    </row>
    <row r="200" spans="1:65" s="12" customFormat="1" ht="22.9" customHeight="1">
      <c r="B200" s="162"/>
      <c r="C200" s="163"/>
      <c r="D200" s="164" t="s">
        <v>71</v>
      </c>
      <c r="E200" s="176" t="s">
        <v>236</v>
      </c>
      <c r="F200" s="176" t="s">
        <v>418</v>
      </c>
      <c r="G200" s="163"/>
      <c r="H200" s="163"/>
      <c r="I200" s="166"/>
      <c r="J200" s="177">
        <f>BK200</f>
        <v>0</v>
      </c>
      <c r="K200" s="163"/>
      <c r="L200" s="168"/>
      <c r="M200" s="169"/>
      <c r="N200" s="170"/>
      <c r="O200" s="170"/>
      <c r="P200" s="171">
        <f>P201+SUM(P202:P250)</f>
        <v>0</v>
      </c>
      <c r="Q200" s="170"/>
      <c r="R200" s="171">
        <f>R201+SUM(R202:R250)</f>
        <v>17.47090206</v>
      </c>
      <c r="S200" s="170"/>
      <c r="T200" s="172">
        <f>T201+SUM(T202:T250)</f>
        <v>9.3566000000000003</v>
      </c>
      <c r="AR200" s="173" t="s">
        <v>79</v>
      </c>
      <c r="AT200" s="174" t="s">
        <v>71</v>
      </c>
      <c r="AU200" s="174" t="s">
        <v>79</v>
      </c>
      <c r="AY200" s="173" t="s">
        <v>177</v>
      </c>
      <c r="BK200" s="175">
        <f>BK201+SUM(BK202:BK250)</f>
        <v>0</v>
      </c>
    </row>
    <row r="201" spans="1:65" s="2" customFormat="1" ht="24.2" customHeight="1">
      <c r="A201" s="34"/>
      <c r="B201" s="35"/>
      <c r="C201" s="178" t="s">
        <v>366</v>
      </c>
      <c r="D201" s="178" t="s">
        <v>179</v>
      </c>
      <c r="E201" s="179" t="s">
        <v>833</v>
      </c>
      <c r="F201" s="180" t="s">
        <v>834</v>
      </c>
      <c r="G201" s="181" t="s">
        <v>440</v>
      </c>
      <c r="H201" s="182">
        <v>12</v>
      </c>
      <c r="I201" s="183"/>
      <c r="J201" s="184">
        <f>ROUND(I201*H201,2)</f>
        <v>0</v>
      </c>
      <c r="K201" s="180" t="s">
        <v>733</v>
      </c>
      <c r="L201" s="39"/>
      <c r="M201" s="185" t="s">
        <v>19</v>
      </c>
      <c r="N201" s="186" t="s">
        <v>43</v>
      </c>
      <c r="O201" s="64"/>
      <c r="P201" s="187">
        <f>O201*H201</f>
        <v>0</v>
      </c>
      <c r="Q201" s="187">
        <v>0</v>
      </c>
      <c r="R201" s="187">
        <f>Q201*H201</f>
        <v>0</v>
      </c>
      <c r="S201" s="187">
        <v>0</v>
      </c>
      <c r="T201" s="18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9" t="s">
        <v>184</v>
      </c>
      <c r="AT201" s="189" t="s">
        <v>179</v>
      </c>
      <c r="AU201" s="189" t="s">
        <v>81</v>
      </c>
      <c r="AY201" s="17" t="s">
        <v>177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7" t="s">
        <v>79</v>
      </c>
      <c r="BK201" s="190">
        <f>ROUND(I201*H201,2)</f>
        <v>0</v>
      </c>
      <c r="BL201" s="17" t="s">
        <v>184</v>
      </c>
      <c r="BM201" s="189" t="s">
        <v>835</v>
      </c>
    </row>
    <row r="202" spans="1:65" s="2" customFormat="1" ht="29.25">
      <c r="A202" s="34"/>
      <c r="B202" s="35"/>
      <c r="C202" s="36"/>
      <c r="D202" s="191" t="s">
        <v>186</v>
      </c>
      <c r="E202" s="36"/>
      <c r="F202" s="192" t="s">
        <v>836</v>
      </c>
      <c r="G202" s="36"/>
      <c r="H202" s="36"/>
      <c r="I202" s="193"/>
      <c r="J202" s="36"/>
      <c r="K202" s="36"/>
      <c r="L202" s="39"/>
      <c r="M202" s="194"/>
      <c r="N202" s="195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186</v>
      </c>
      <c r="AU202" s="17" t="s">
        <v>81</v>
      </c>
    </row>
    <row r="203" spans="1:65" s="2" customFormat="1" ht="409.5">
      <c r="A203" s="34"/>
      <c r="B203" s="35"/>
      <c r="C203" s="36"/>
      <c r="D203" s="191" t="s">
        <v>188</v>
      </c>
      <c r="E203" s="36"/>
      <c r="F203" s="196" t="s">
        <v>837</v>
      </c>
      <c r="G203" s="36"/>
      <c r="H203" s="36"/>
      <c r="I203" s="193"/>
      <c r="J203" s="36"/>
      <c r="K203" s="36"/>
      <c r="L203" s="39"/>
      <c r="M203" s="194"/>
      <c r="N203" s="195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188</v>
      </c>
      <c r="AU203" s="17" t="s">
        <v>81</v>
      </c>
    </row>
    <row r="204" spans="1:65" s="2" customFormat="1" ht="24.2" customHeight="1">
      <c r="A204" s="34"/>
      <c r="B204" s="35"/>
      <c r="C204" s="219" t="s">
        <v>374</v>
      </c>
      <c r="D204" s="219" t="s">
        <v>335</v>
      </c>
      <c r="E204" s="220" t="s">
        <v>838</v>
      </c>
      <c r="F204" s="221" t="s">
        <v>839</v>
      </c>
      <c r="G204" s="222" t="s">
        <v>440</v>
      </c>
      <c r="H204" s="223">
        <v>12</v>
      </c>
      <c r="I204" s="224"/>
      <c r="J204" s="225">
        <f>ROUND(I204*H204,2)</f>
        <v>0</v>
      </c>
      <c r="K204" s="221" t="s">
        <v>733</v>
      </c>
      <c r="L204" s="226"/>
      <c r="M204" s="227" t="s">
        <v>19</v>
      </c>
      <c r="N204" s="228" t="s">
        <v>43</v>
      </c>
      <c r="O204" s="64"/>
      <c r="P204" s="187">
        <f>O204*H204</f>
        <v>0</v>
      </c>
      <c r="Q204" s="187">
        <v>7.3400000000000007E-2</v>
      </c>
      <c r="R204" s="187">
        <f>Q204*H204</f>
        <v>0.88080000000000003</v>
      </c>
      <c r="S204" s="187">
        <v>0</v>
      </c>
      <c r="T204" s="18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9" t="s">
        <v>229</v>
      </c>
      <c r="AT204" s="189" t="s">
        <v>335</v>
      </c>
      <c r="AU204" s="189" t="s">
        <v>81</v>
      </c>
      <c r="AY204" s="17" t="s">
        <v>177</v>
      </c>
      <c r="BE204" s="190">
        <f>IF(N204="základní",J204,0)</f>
        <v>0</v>
      </c>
      <c r="BF204" s="190">
        <f>IF(N204="snížená",J204,0)</f>
        <v>0</v>
      </c>
      <c r="BG204" s="190">
        <f>IF(N204="zákl. přenesená",J204,0)</f>
        <v>0</v>
      </c>
      <c r="BH204" s="190">
        <f>IF(N204="sníž. přenesená",J204,0)</f>
        <v>0</v>
      </c>
      <c r="BI204" s="190">
        <f>IF(N204="nulová",J204,0)</f>
        <v>0</v>
      </c>
      <c r="BJ204" s="17" t="s">
        <v>79</v>
      </c>
      <c r="BK204" s="190">
        <f>ROUND(I204*H204,2)</f>
        <v>0</v>
      </c>
      <c r="BL204" s="17" t="s">
        <v>184</v>
      </c>
      <c r="BM204" s="189" t="s">
        <v>840</v>
      </c>
    </row>
    <row r="205" spans="1:65" s="2" customFormat="1" ht="19.5">
      <c r="A205" s="34"/>
      <c r="B205" s="35"/>
      <c r="C205" s="36"/>
      <c r="D205" s="191" t="s">
        <v>186</v>
      </c>
      <c r="E205" s="36"/>
      <c r="F205" s="192" t="s">
        <v>839</v>
      </c>
      <c r="G205" s="36"/>
      <c r="H205" s="36"/>
      <c r="I205" s="193"/>
      <c r="J205" s="36"/>
      <c r="K205" s="36"/>
      <c r="L205" s="39"/>
      <c r="M205" s="194"/>
      <c r="N205" s="195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186</v>
      </c>
      <c r="AU205" s="17" t="s">
        <v>81</v>
      </c>
    </row>
    <row r="206" spans="1:65" s="2" customFormat="1" ht="24.2" customHeight="1">
      <c r="A206" s="34"/>
      <c r="B206" s="35"/>
      <c r="C206" s="219" t="s">
        <v>382</v>
      </c>
      <c r="D206" s="219" t="s">
        <v>335</v>
      </c>
      <c r="E206" s="220" t="s">
        <v>841</v>
      </c>
      <c r="F206" s="221" t="s">
        <v>842</v>
      </c>
      <c r="G206" s="222" t="s">
        <v>201</v>
      </c>
      <c r="H206" s="223">
        <v>1</v>
      </c>
      <c r="I206" s="224"/>
      <c r="J206" s="225">
        <f>ROUND(I206*H206,2)</f>
        <v>0</v>
      </c>
      <c r="K206" s="221" t="s">
        <v>183</v>
      </c>
      <c r="L206" s="226"/>
      <c r="M206" s="227" t="s">
        <v>19</v>
      </c>
      <c r="N206" s="228" t="s">
        <v>43</v>
      </c>
      <c r="O206" s="64"/>
      <c r="P206" s="187">
        <f>O206*H206</f>
        <v>0</v>
      </c>
      <c r="Q206" s="187">
        <v>4.8500000000000001E-2</v>
      </c>
      <c r="R206" s="187">
        <f>Q206*H206</f>
        <v>4.8500000000000001E-2</v>
      </c>
      <c r="S206" s="187">
        <v>0</v>
      </c>
      <c r="T206" s="18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229</v>
      </c>
      <c r="AT206" s="189" t="s">
        <v>335</v>
      </c>
      <c r="AU206" s="189" t="s">
        <v>81</v>
      </c>
      <c r="AY206" s="17" t="s">
        <v>177</v>
      </c>
      <c r="BE206" s="190">
        <f>IF(N206="základní",J206,0)</f>
        <v>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7" t="s">
        <v>79</v>
      </c>
      <c r="BK206" s="190">
        <f>ROUND(I206*H206,2)</f>
        <v>0</v>
      </c>
      <c r="BL206" s="17" t="s">
        <v>184</v>
      </c>
      <c r="BM206" s="189" t="s">
        <v>843</v>
      </c>
    </row>
    <row r="207" spans="1:65" s="2" customFormat="1" ht="19.5">
      <c r="A207" s="34"/>
      <c r="B207" s="35"/>
      <c r="C207" s="36"/>
      <c r="D207" s="191" t="s">
        <v>186</v>
      </c>
      <c r="E207" s="36"/>
      <c r="F207" s="192" t="s">
        <v>842</v>
      </c>
      <c r="G207" s="36"/>
      <c r="H207" s="36"/>
      <c r="I207" s="193"/>
      <c r="J207" s="36"/>
      <c r="K207" s="36"/>
      <c r="L207" s="39"/>
      <c r="M207" s="194"/>
      <c r="N207" s="195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186</v>
      </c>
      <c r="AU207" s="17" t="s">
        <v>81</v>
      </c>
    </row>
    <row r="208" spans="1:65" s="2" customFormat="1" ht="24.2" customHeight="1">
      <c r="A208" s="34"/>
      <c r="B208" s="35"/>
      <c r="C208" s="219" t="s">
        <v>388</v>
      </c>
      <c r="D208" s="219" t="s">
        <v>335</v>
      </c>
      <c r="E208" s="220" t="s">
        <v>844</v>
      </c>
      <c r="F208" s="221" t="s">
        <v>839</v>
      </c>
      <c r="G208" s="222" t="s">
        <v>440</v>
      </c>
      <c r="H208" s="223">
        <v>2</v>
      </c>
      <c r="I208" s="224"/>
      <c r="J208" s="225">
        <f>ROUND(I208*H208,2)</f>
        <v>0</v>
      </c>
      <c r="K208" s="221" t="s">
        <v>733</v>
      </c>
      <c r="L208" s="226"/>
      <c r="M208" s="227" t="s">
        <v>19</v>
      </c>
      <c r="N208" s="228" t="s">
        <v>43</v>
      </c>
      <c r="O208" s="64"/>
      <c r="P208" s="187">
        <f>O208*H208</f>
        <v>0</v>
      </c>
      <c r="Q208" s="187">
        <v>7.3400000000000007E-2</v>
      </c>
      <c r="R208" s="187">
        <f>Q208*H208</f>
        <v>0.14680000000000001</v>
      </c>
      <c r="S208" s="187">
        <v>0</v>
      </c>
      <c r="T208" s="18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229</v>
      </c>
      <c r="AT208" s="189" t="s">
        <v>335</v>
      </c>
      <c r="AU208" s="189" t="s">
        <v>81</v>
      </c>
      <c r="AY208" s="17" t="s">
        <v>177</v>
      </c>
      <c r="BE208" s="190">
        <f>IF(N208="základní",J208,0)</f>
        <v>0</v>
      </c>
      <c r="BF208" s="190">
        <f>IF(N208="snížená",J208,0)</f>
        <v>0</v>
      </c>
      <c r="BG208" s="190">
        <f>IF(N208="zákl. přenesená",J208,0)</f>
        <v>0</v>
      </c>
      <c r="BH208" s="190">
        <f>IF(N208="sníž. přenesená",J208,0)</f>
        <v>0</v>
      </c>
      <c r="BI208" s="190">
        <f>IF(N208="nulová",J208,0)</f>
        <v>0</v>
      </c>
      <c r="BJ208" s="17" t="s">
        <v>79</v>
      </c>
      <c r="BK208" s="190">
        <f>ROUND(I208*H208,2)</f>
        <v>0</v>
      </c>
      <c r="BL208" s="17" t="s">
        <v>184</v>
      </c>
      <c r="BM208" s="189" t="s">
        <v>845</v>
      </c>
    </row>
    <row r="209" spans="1:65" s="2" customFormat="1" ht="11.25">
      <c r="A209" s="34"/>
      <c r="B209" s="35"/>
      <c r="C209" s="36"/>
      <c r="D209" s="191" t="s">
        <v>186</v>
      </c>
      <c r="E209" s="36"/>
      <c r="F209" s="192" t="s">
        <v>846</v>
      </c>
      <c r="G209" s="36"/>
      <c r="H209" s="36"/>
      <c r="I209" s="193"/>
      <c r="J209" s="36"/>
      <c r="K209" s="36"/>
      <c r="L209" s="39"/>
      <c r="M209" s="194"/>
      <c r="N209" s="195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186</v>
      </c>
      <c r="AU209" s="17" t="s">
        <v>81</v>
      </c>
    </row>
    <row r="210" spans="1:65" s="2" customFormat="1" ht="24.2" customHeight="1">
      <c r="A210" s="34"/>
      <c r="B210" s="35"/>
      <c r="C210" s="178" t="s">
        <v>394</v>
      </c>
      <c r="D210" s="178" t="s">
        <v>179</v>
      </c>
      <c r="E210" s="179" t="s">
        <v>847</v>
      </c>
      <c r="F210" s="180" t="s">
        <v>848</v>
      </c>
      <c r="G210" s="181" t="s">
        <v>210</v>
      </c>
      <c r="H210" s="182">
        <v>7.1420000000000003</v>
      </c>
      <c r="I210" s="183"/>
      <c r="J210" s="184">
        <f>ROUND(I210*H210,2)</f>
        <v>0</v>
      </c>
      <c r="K210" s="180" t="s">
        <v>733</v>
      </c>
      <c r="L210" s="39"/>
      <c r="M210" s="185" t="s">
        <v>19</v>
      </c>
      <c r="N210" s="186" t="s">
        <v>43</v>
      </c>
      <c r="O210" s="64"/>
      <c r="P210" s="187">
        <f>O210*H210</f>
        <v>0</v>
      </c>
      <c r="Q210" s="187">
        <v>2.25603</v>
      </c>
      <c r="R210" s="187">
        <f>Q210*H210</f>
        <v>16.112566260000001</v>
      </c>
      <c r="S210" s="187">
        <v>0</v>
      </c>
      <c r="T210" s="18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184</v>
      </c>
      <c r="AT210" s="189" t="s">
        <v>179</v>
      </c>
      <c r="AU210" s="189" t="s">
        <v>81</v>
      </c>
      <c r="AY210" s="17" t="s">
        <v>177</v>
      </c>
      <c r="BE210" s="190">
        <f>IF(N210="základní",J210,0)</f>
        <v>0</v>
      </c>
      <c r="BF210" s="190">
        <f>IF(N210="snížená",J210,0)</f>
        <v>0</v>
      </c>
      <c r="BG210" s="190">
        <f>IF(N210="zákl. přenesená",J210,0)</f>
        <v>0</v>
      </c>
      <c r="BH210" s="190">
        <f>IF(N210="sníž. přenesená",J210,0)</f>
        <v>0</v>
      </c>
      <c r="BI210" s="190">
        <f>IF(N210="nulová",J210,0)</f>
        <v>0</v>
      </c>
      <c r="BJ210" s="17" t="s">
        <v>79</v>
      </c>
      <c r="BK210" s="190">
        <f>ROUND(I210*H210,2)</f>
        <v>0</v>
      </c>
      <c r="BL210" s="17" t="s">
        <v>184</v>
      </c>
      <c r="BM210" s="189" t="s">
        <v>849</v>
      </c>
    </row>
    <row r="211" spans="1:65" s="2" customFormat="1" ht="29.25">
      <c r="A211" s="34"/>
      <c r="B211" s="35"/>
      <c r="C211" s="36"/>
      <c r="D211" s="191" t="s">
        <v>186</v>
      </c>
      <c r="E211" s="36"/>
      <c r="F211" s="192" t="s">
        <v>850</v>
      </c>
      <c r="G211" s="36"/>
      <c r="H211" s="36"/>
      <c r="I211" s="193"/>
      <c r="J211" s="36"/>
      <c r="K211" s="36"/>
      <c r="L211" s="39"/>
      <c r="M211" s="194"/>
      <c r="N211" s="195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186</v>
      </c>
      <c r="AU211" s="17" t="s">
        <v>81</v>
      </c>
    </row>
    <row r="212" spans="1:65" s="2" customFormat="1" ht="39">
      <c r="A212" s="34"/>
      <c r="B212" s="35"/>
      <c r="C212" s="36"/>
      <c r="D212" s="191" t="s">
        <v>188</v>
      </c>
      <c r="E212" s="36"/>
      <c r="F212" s="196" t="s">
        <v>851</v>
      </c>
      <c r="G212" s="36"/>
      <c r="H212" s="36"/>
      <c r="I212" s="193"/>
      <c r="J212" s="36"/>
      <c r="K212" s="36"/>
      <c r="L212" s="39"/>
      <c r="M212" s="194"/>
      <c r="N212" s="195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188</v>
      </c>
      <c r="AU212" s="17" t="s">
        <v>81</v>
      </c>
    </row>
    <row r="213" spans="1:65" s="13" customFormat="1" ht="11.25">
      <c r="B213" s="197"/>
      <c r="C213" s="198"/>
      <c r="D213" s="191" t="s">
        <v>214</v>
      </c>
      <c r="E213" s="199" t="s">
        <v>19</v>
      </c>
      <c r="F213" s="200" t="s">
        <v>852</v>
      </c>
      <c r="G213" s="198"/>
      <c r="H213" s="201">
        <v>7.1420000000000003</v>
      </c>
      <c r="I213" s="202"/>
      <c r="J213" s="198"/>
      <c r="K213" s="198"/>
      <c r="L213" s="203"/>
      <c r="M213" s="204"/>
      <c r="N213" s="205"/>
      <c r="O213" s="205"/>
      <c r="P213" s="205"/>
      <c r="Q213" s="205"/>
      <c r="R213" s="205"/>
      <c r="S213" s="205"/>
      <c r="T213" s="206"/>
      <c r="AT213" s="207" t="s">
        <v>214</v>
      </c>
      <c r="AU213" s="207" t="s">
        <v>81</v>
      </c>
      <c r="AV213" s="13" t="s">
        <v>81</v>
      </c>
      <c r="AW213" s="13" t="s">
        <v>34</v>
      </c>
      <c r="AX213" s="13" t="s">
        <v>72</v>
      </c>
      <c r="AY213" s="207" t="s">
        <v>177</v>
      </c>
    </row>
    <row r="214" spans="1:65" s="14" customFormat="1" ht="11.25">
      <c r="B214" s="208"/>
      <c r="C214" s="209"/>
      <c r="D214" s="191" t="s">
        <v>214</v>
      </c>
      <c r="E214" s="210" t="s">
        <v>19</v>
      </c>
      <c r="F214" s="211" t="s">
        <v>217</v>
      </c>
      <c r="G214" s="209"/>
      <c r="H214" s="212">
        <v>7.1420000000000003</v>
      </c>
      <c r="I214" s="213"/>
      <c r="J214" s="209"/>
      <c r="K214" s="209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214</v>
      </c>
      <c r="AU214" s="218" t="s">
        <v>81</v>
      </c>
      <c r="AV214" s="14" t="s">
        <v>184</v>
      </c>
      <c r="AW214" s="14" t="s">
        <v>34</v>
      </c>
      <c r="AX214" s="14" t="s">
        <v>79</v>
      </c>
      <c r="AY214" s="218" t="s">
        <v>177</v>
      </c>
    </row>
    <row r="215" spans="1:65" s="2" customFormat="1" ht="24.2" customHeight="1">
      <c r="A215" s="34"/>
      <c r="B215" s="35"/>
      <c r="C215" s="178" t="s">
        <v>401</v>
      </c>
      <c r="D215" s="178" t="s">
        <v>179</v>
      </c>
      <c r="E215" s="179" t="s">
        <v>853</v>
      </c>
      <c r="F215" s="180" t="s">
        <v>854</v>
      </c>
      <c r="G215" s="181" t="s">
        <v>210</v>
      </c>
      <c r="H215" s="182">
        <v>7.1420000000000003</v>
      </c>
      <c r="I215" s="183"/>
      <c r="J215" s="184">
        <f>ROUND(I215*H215,2)</f>
        <v>0</v>
      </c>
      <c r="K215" s="180" t="s">
        <v>733</v>
      </c>
      <c r="L215" s="39"/>
      <c r="M215" s="185" t="s">
        <v>19</v>
      </c>
      <c r="N215" s="186" t="s">
        <v>43</v>
      </c>
      <c r="O215" s="64"/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9" t="s">
        <v>184</v>
      </c>
      <c r="AT215" s="189" t="s">
        <v>179</v>
      </c>
      <c r="AU215" s="189" t="s">
        <v>81</v>
      </c>
      <c r="AY215" s="17" t="s">
        <v>177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7" t="s">
        <v>79</v>
      </c>
      <c r="BK215" s="190">
        <f>ROUND(I215*H215,2)</f>
        <v>0</v>
      </c>
      <c r="BL215" s="17" t="s">
        <v>184</v>
      </c>
      <c r="BM215" s="189" t="s">
        <v>855</v>
      </c>
    </row>
    <row r="216" spans="1:65" s="2" customFormat="1" ht="29.25">
      <c r="A216" s="34"/>
      <c r="B216" s="35"/>
      <c r="C216" s="36"/>
      <c r="D216" s="191" t="s">
        <v>186</v>
      </c>
      <c r="E216" s="36"/>
      <c r="F216" s="192" t="s">
        <v>856</v>
      </c>
      <c r="G216" s="36"/>
      <c r="H216" s="36"/>
      <c r="I216" s="193"/>
      <c r="J216" s="36"/>
      <c r="K216" s="36"/>
      <c r="L216" s="39"/>
      <c r="M216" s="194"/>
      <c r="N216" s="195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186</v>
      </c>
      <c r="AU216" s="17" t="s">
        <v>81</v>
      </c>
    </row>
    <row r="217" spans="1:65" s="2" customFormat="1" ht="156">
      <c r="A217" s="34"/>
      <c r="B217" s="35"/>
      <c r="C217" s="36"/>
      <c r="D217" s="191" t="s">
        <v>188</v>
      </c>
      <c r="E217" s="36"/>
      <c r="F217" s="196" t="s">
        <v>857</v>
      </c>
      <c r="G217" s="36"/>
      <c r="H217" s="36"/>
      <c r="I217" s="193"/>
      <c r="J217" s="36"/>
      <c r="K217" s="36"/>
      <c r="L217" s="39"/>
      <c r="M217" s="194"/>
      <c r="N217" s="195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188</v>
      </c>
      <c r="AU217" s="17" t="s">
        <v>81</v>
      </c>
    </row>
    <row r="218" spans="1:65" s="2" customFormat="1" ht="24.2" customHeight="1">
      <c r="A218" s="34"/>
      <c r="B218" s="35"/>
      <c r="C218" s="178" t="s">
        <v>408</v>
      </c>
      <c r="D218" s="178" t="s">
        <v>179</v>
      </c>
      <c r="E218" s="179" t="s">
        <v>858</v>
      </c>
      <c r="F218" s="180" t="s">
        <v>859</v>
      </c>
      <c r="G218" s="181" t="s">
        <v>182</v>
      </c>
      <c r="H218" s="182">
        <v>60</v>
      </c>
      <c r="I218" s="183"/>
      <c r="J218" s="184">
        <f>ROUND(I218*H218,2)</f>
        <v>0</v>
      </c>
      <c r="K218" s="180" t="s">
        <v>733</v>
      </c>
      <c r="L218" s="39"/>
      <c r="M218" s="185" t="s">
        <v>19</v>
      </c>
      <c r="N218" s="186" t="s">
        <v>43</v>
      </c>
      <c r="O218" s="64"/>
      <c r="P218" s="187">
        <f>O218*H218</f>
        <v>0</v>
      </c>
      <c r="Q218" s="187">
        <v>1.24E-3</v>
      </c>
      <c r="R218" s="187">
        <f>Q218*H218</f>
        <v>7.4399999999999994E-2</v>
      </c>
      <c r="S218" s="187">
        <v>0</v>
      </c>
      <c r="T218" s="18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9" t="s">
        <v>184</v>
      </c>
      <c r="AT218" s="189" t="s">
        <v>179</v>
      </c>
      <c r="AU218" s="189" t="s">
        <v>81</v>
      </c>
      <c r="AY218" s="17" t="s">
        <v>177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7" t="s">
        <v>79</v>
      </c>
      <c r="BK218" s="190">
        <f>ROUND(I218*H218,2)</f>
        <v>0</v>
      </c>
      <c r="BL218" s="17" t="s">
        <v>184</v>
      </c>
      <c r="BM218" s="189" t="s">
        <v>860</v>
      </c>
    </row>
    <row r="219" spans="1:65" s="2" customFormat="1" ht="19.5">
      <c r="A219" s="34"/>
      <c r="B219" s="35"/>
      <c r="C219" s="36"/>
      <c r="D219" s="191" t="s">
        <v>186</v>
      </c>
      <c r="E219" s="36"/>
      <c r="F219" s="192" t="s">
        <v>861</v>
      </c>
      <c r="G219" s="36"/>
      <c r="H219" s="36"/>
      <c r="I219" s="193"/>
      <c r="J219" s="36"/>
      <c r="K219" s="36"/>
      <c r="L219" s="39"/>
      <c r="M219" s="194"/>
      <c r="N219" s="195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186</v>
      </c>
      <c r="AU219" s="17" t="s">
        <v>81</v>
      </c>
    </row>
    <row r="220" spans="1:65" s="2" customFormat="1" ht="39">
      <c r="A220" s="34"/>
      <c r="B220" s="35"/>
      <c r="C220" s="36"/>
      <c r="D220" s="191" t="s">
        <v>188</v>
      </c>
      <c r="E220" s="36"/>
      <c r="F220" s="196" t="s">
        <v>862</v>
      </c>
      <c r="G220" s="36"/>
      <c r="H220" s="36"/>
      <c r="I220" s="193"/>
      <c r="J220" s="36"/>
      <c r="K220" s="36"/>
      <c r="L220" s="39"/>
      <c r="M220" s="194"/>
      <c r="N220" s="195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188</v>
      </c>
      <c r="AU220" s="17" t="s">
        <v>81</v>
      </c>
    </row>
    <row r="221" spans="1:65" s="2" customFormat="1" ht="19.5">
      <c r="A221" s="34"/>
      <c r="B221" s="35"/>
      <c r="C221" s="36"/>
      <c r="D221" s="191" t="s">
        <v>205</v>
      </c>
      <c r="E221" s="36"/>
      <c r="F221" s="196" t="s">
        <v>863</v>
      </c>
      <c r="G221" s="36"/>
      <c r="H221" s="36"/>
      <c r="I221" s="193"/>
      <c r="J221" s="36"/>
      <c r="K221" s="36"/>
      <c r="L221" s="39"/>
      <c r="M221" s="194"/>
      <c r="N221" s="195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205</v>
      </c>
      <c r="AU221" s="17" t="s">
        <v>81</v>
      </c>
    </row>
    <row r="222" spans="1:65" s="13" customFormat="1" ht="11.25">
      <c r="B222" s="197"/>
      <c r="C222" s="198"/>
      <c r="D222" s="191" t="s">
        <v>214</v>
      </c>
      <c r="E222" s="199" t="s">
        <v>19</v>
      </c>
      <c r="F222" s="200" t="s">
        <v>864</v>
      </c>
      <c r="G222" s="198"/>
      <c r="H222" s="201">
        <v>60</v>
      </c>
      <c r="I222" s="202"/>
      <c r="J222" s="198"/>
      <c r="K222" s="198"/>
      <c r="L222" s="203"/>
      <c r="M222" s="204"/>
      <c r="N222" s="205"/>
      <c r="O222" s="205"/>
      <c r="P222" s="205"/>
      <c r="Q222" s="205"/>
      <c r="R222" s="205"/>
      <c r="S222" s="205"/>
      <c r="T222" s="206"/>
      <c r="AT222" s="207" t="s">
        <v>214</v>
      </c>
      <c r="AU222" s="207" t="s">
        <v>81</v>
      </c>
      <c r="AV222" s="13" t="s">
        <v>81</v>
      </c>
      <c r="AW222" s="13" t="s">
        <v>34</v>
      </c>
      <c r="AX222" s="13" t="s">
        <v>79</v>
      </c>
      <c r="AY222" s="207" t="s">
        <v>177</v>
      </c>
    </row>
    <row r="223" spans="1:65" s="2" customFormat="1" ht="24.2" customHeight="1">
      <c r="A223" s="34"/>
      <c r="B223" s="35"/>
      <c r="C223" s="178" t="s">
        <v>419</v>
      </c>
      <c r="D223" s="178" t="s">
        <v>179</v>
      </c>
      <c r="E223" s="179" t="s">
        <v>865</v>
      </c>
      <c r="F223" s="180" t="s">
        <v>866</v>
      </c>
      <c r="G223" s="181" t="s">
        <v>440</v>
      </c>
      <c r="H223" s="182">
        <v>10</v>
      </c>
      <c r="I223" s="183"/>
      <c r="J223" s="184">
        <f>ROUND(I223*H223,2)</f>
        <v>0</v>
      </c>
      <c r="K223" s="180" t="s">
        <v>183</v>
      </c>
      <c r="L223" s="39"/>
      <c r="M223" s="185" t="s">
        <v>19</v>
      </c>
      <c r="N223" s="186" t="s">
        <v>43</v>
      </c>
      <c r="O223" s="64"/>
      <c r="P223" s="187">
        <f>O223*H223</f>
        <v>0</v>
      </c>
      <c r="Q223" s="187">
        <v>0</v>
      </c>
      <c r="R223" s="187">
        <f>Q223*H223</f>
        <v>0</v>
      </c>
      <c r="S223" s="187">
        <v>0.32400000000000001</v>
      </c>
      <c r="T223" s="188">
        <f>S223*H223</f>
        <v>3.24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9" t="s">
        <v>184</v>
      </c>
      <c r="AT223" s="189" t="s">
        <v>179</v>
      </c>
      <c r="AU223" s="189" t="s">
        <v>81</v>
      </c>
      <c r="AY223" s="17" t="s">
        <v>177</v>
      </c>
      <c r="BE223" s="190">
        <f>IF(N223="základní",J223,0)</f>
        <v>0</v>
      </c>
      <c r="BF223" s="190">
        <f>IF(N223="snížená",J223,0)</f>
        <v>0</v>
      </c>
      <c r="BG223" s="190">
        <f>IF(N223="zákl. přenesená",J223,0)</f>
        <v>0</v>
      </c>
      <c r="BH223" s="190">
        <f>IF(N223="sníž. přenesená",J223,0)</f>
        <v>0</v>
      </c>
      <c r="BI223" s="190">
        <f>IF(N223="nulová",J223,0)</f>
        <v>0</v>
      </c>
      <c r="BJ223" s="17" t="s">
        <v>79</v>
      </c>
      <c r="BK223" s="190">
        <f>ROUND(I223*H223,2)</f>
        <v>0</v>
      </c>
      <c r="BL223" s="17" t="s">
        <v>184</v>
      </c>
      <c r="BM223" s="189" t="s">
        <v>867</v>
      </c>
    </row>
    <row r="224" spans="1:65" s="2" customFormat="1" ht="39">
      <c r="A224" s="34"/>
      <c r="B224" s="35"/>
      <c r="C224" s="36"/>
      <c r="D224" s="191" t="s">
        <v>186</v>
      </c>
      <c r="E224" s="36"/>
      <c r="F224" s="192" t="s">
        <v>868</v>
      </c>
      <c r="G224" s="36"/>
      <c r="H224" s="36"/>
      <c r="I224" s="193"/>
      <c r="J224" s="36"/>
      <c r="K224" s="36"/>
      <c r="L224" s="39"/>
      <c r="M224" s="194"/>
      <c r="N224" s="195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186</v>
      </c>
      <c r="AU224" s="17" t="s">
        <v>81</v>
      </c>
    </row>
    <row r="225" spans="1:65" s="2" customFormat="1" ht="97.5">
      <c r="A225" s="34"/>
      <c r="B225" s="35"/>
      <c r="C225" s="36"/>
      <c r="D225" s="191" t="s">
        <v>188</v>
      </c>
      <c r="E225" s="36"/>
      <c r="F225" s="196" t="s">
        <v>869</v>
      </c>
      <c r="G225" s="36"/>
      <c r="H225" s="36"/>
      <c r="I225" s="193"/>
      <c r="J225" s="36"/>
      <c r="K225" s="36"/>
      <c r="L225" s="39"/>
      <c r="M225" s="194"/>
      <c r="N225" s="195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188</v>
      </c>
      <c r="AU225" s="17" t="s">
        <v>81</v>
      </c>
    </row>
    <row r="226" spans="1:65" s="2" customFormat="1" ht="19.5">
      <c r="A226" s="34"/>
      <c r="B226" s="35"/>
      <c r="C226" s="36"/>
      <c r="D226" s="191" t="s">
        <v>205</v>
      </c>
      <c r="E226" s="36"/>
      <c r="F226" s="196" t="s">
        <v>870</v>
      </c>
      <c r="G226" s="36"/>
      <c r="H226" s="36"/>
      <c r="I226" s="193"/>
      <c r="J226" s="36"/>
      <c r="K226" s="36"/>
      <c r="L226" s="39"/>
      <c r="M226" s="194"/>
      <c r="N226" s="195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205</v>
      </c>
      <c r="AU226" s="17" t="s">
        <v>81</v>
      </c>
    </row>
    <row r="227" spans="1:65" s="2" customFormat="1" ht="24.2" customHeight="1">
      <c r="A227" s="34"/>
      <c r="B227" s="35"/>
      <c r="C227" s="178" t="s">
        <v>425</v>
      </c>
      <c r="D227" s="178" t="s">
        <v>179</v>
      </c>
      <c r="E227" s="179" t="s">
        <v>871</v>
      </c>
      <c r="F227" s="180" t="s">
        <v>872</v>
      </c>
      <c r="G227" s="181" t="s">
        <v>210</v>
      </c>
      <c r="H227" s="182">
        <v>3.15</v>
      </c>
      <c r="I227" s="183"/>
      <c r="J227" s="184">
        <f>ROUND(I227*H227,2)</f>
        <v>0</v>
      </c>
      <c r="K227" s="180" t="s">
        <v>183</v>
      </c>
      <c r="L227" s="39"/>
      <c r="M227" s="185" t="s">
        <v>19</v>
      </c>
      <c r="N227" s="186" t="s">
        <v>43</v>
      </c>
      <c r="O227" s="64"/>
      <c r="P227" s="187">
        <f>O227*H227</f>
        <v>0</v>
      </c>
      <c r="Q227" s="187">
        <v>0</v>
      </c>
      <c r="R227" s="187">
        <f>Q227*H227</f>
        <v>0</v>
      </c>
      <c r="S227" s="187">
        <v>1E-3</v>
      </c>
      <c r="T227" s="188">
        <f>S227*H227</f>
        <v>3.15E-3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9" t="s">
        <v>184</v>
      </c>
      <c r="AT227" s="189" t="s">
        <v>179</v>
      </c>
      <c r="AU227" s="189" t="s">
        <v>81</v>
      </c>
      <c r="AY227" s="17" t="s">
        <v>177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7" t="s">
        <v>79</v>
      </c>
      <c r="BK227" s="190">
        <f>ROUND(I227*H227,2)</f>
        <v>0</v>
      </c>
      <c r="BL227" s="17" t="s">
        <v>184</v>
      </c>
      <c r="BM227" s="189" t="s">
        <v>873</v>
      </c>
    </row>
    <row r="228" spans="1:65" s="2" customFormat="1" ht="11.25">
      <c r="A228" s="34"/>
      <c r="B228" s="35"/>
      <c r="C228" s="36"/>
      <c r="D228" s="191" t="s">
        <v>186</v>
      </c>
      <c r="E228" s="36"/>
      <c r="F228" s="192" t="s">
        <v>874</v>
      </c>
      <c r="G228" s="36"/>
      <c r="H228" s="36"/>
      <c r="I228" s="193"/>
      <c r="J228" s="36"/>
      <c r="K228" s="36"/>
      <c r="L228" s="39"/>
      <c r="M228" s="194"/>
      <c r="N228" s="195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186</v>
      </c>
      <c r="AU228" s="17" t="s">
        <v>81</v>
      </c>
    </row>
    <row r="229" spans="1:65" s="2" customFormat="1" ht="48.75">
      <c r="A229" s="34"/>
      <c r="B229" s="35"/>
      <c r="C229" s="36"/>
      <c r="D229" s="191" t="s">
        <v>188</v>
      </c>
      <c r="E229" s="36"/>
      <c r="F229" s="196" t="s">
        <v>512</v>
      </c>
      <c r="G229" s="36"/>
      <c r="H229" s="36"/>
      <c r="I229" s="193"/>
      <c r="J229" s="36"/>
      <c r="K229" s="36"/>
      <c r="L229" s="39"/>
      <c r="M229" s="194"/>
      <c r="N229" s="195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188</v>
      </c>
      <c r="AU229" s="17" t="s">
        <v>81</v>
      </c>
    </row>
    <row r="230" spans="1:65" s="13" customFormat="1" ht="22.5">
      <c r="B230" s="197"/>
      <c r="C230" s="198"/>
      <c r="D230" s="191" t="s">
        <v>214</v>
      </c>
      <c r="E230" s="199" t="s">
        <v>19</v>
      </c>
      <c r="F230" s="200" t="s">
        <v>875</v>
      </c>
      <c r="G230" s="198"/>
      <c r="H230" s="201">
        <v>3.15</v>
      </c>
      <c r="I230" s="202"/>
      <c r="J230" s="198"/>
      <c r="K230" s="198"/>
      <c r="L230" s="203"/>
      <c r="M230" s="204"/>
      <c r="N230" s="205"/>
      <c r="O230" s="205"/>
      <c r="P230" s="205"/>
      <c r="Q230" s="205"/>
      <c r="R230" s="205"/>
      <c r="S230" s="205"/>
      <c r="T230" s="206"/>
      <c r="AT230" s="207" t="s">
        <v>214</v>
      </c>
      <c r="AU230" s="207" t="s">
        <v>81</v>
      </c>
      <c r="AV230" s="13" t="s">
        <v>81</v>
      </c>
      <c r="AW230" s="13" t="s">
        <v>34</v>
      </c>
      <c r="AX230" s="13" t="s">
        <v>72</v>
      </c>
      <c r="AY230" s="207" t="s">
        <v>177</v>
      </c>
    </row>
    <row r="231" spans="1:65" s="14" customFormat="1" ht="11.25">
      <c r="B231" s="208"/>
      <c r="C231" s="209"/>
      <c r="D231" s="191" t="s">
        <v>214</v>
      </c>
      <c r="E231" s="210" t="s">
        <v>19</v>
      </c>
      <c r="F231" s="211" t="s">
        <v>217</v>
      </c>
      <c r="G231" s="209"/>
      <c r="H231" s="212">
        <v>3.15</v>
      </c>
      <c r="I231" s="213"/>
      <c r="J231" s="209"/>
      <c r="K231" s="209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214</v>
      </c>
      <c r="AU231" s="218" t="s">
        <v>81</v>
      </c>
      <c r="AV231" s="14" t="s">
        <v>184</v>
      </c>
      <c r="AW231" s="14" t="s">
        <v>34</v>
      </c>
      <c r="AX231" s="14" t="s">
        <v>79</v>
      </c>
      <c r="AY231" s="218" t="s">
        <v>177</v>
      </c>
    </row>
    <row r="232" spans="1:65" s="2" customFormat="1" ht="24.2" customHeight="1">
      <c r="A232" s="34"/>
      <c r="B232" s="35"/>
      <c r="C232" s="178" t="s">
        <v>431</v>
      </c>
      <c r="D232" s="178" t="s">
        <v>179</v>
      </c>
      <c r="E232" s="179" t="s">
        <v>515</v>
      </c>
      <c r="F232" s="180" t="s">
        <v>516</v>
      </c>
      <c r="G232" s="181" t="s">
        <v>210</v>
      </c>
      <c r="H232" s="182">
        <v>2.25</v>
      </c>
      <c r="I232" s="183"/>
      <c r="J232" s="184">
        <f>ROUND(I232*H232,2)</f>
        <v>0</v>
      </c>
      <c r="K232" s="180" t="s">
        <v>183</v>
      </c>
      <c r="L232" s="39"/>
      <c r="M232" s="185" t="s">
        <v>19</v>
      </c>
      <c r="N232" s="186" t="s">
        <v>43</v>
      </c>
      <c r="O232" s="64"/>
      <c r="P232" s="187">
        <f>O232*H232</f>
        <v>0</v>
      </c>
      <c r="Q232" s="187">
        <v>0</v>
      </c>
      <c r="R232" s="187">
        <f>Q232*H232</f>
        <v>0</v>
      </c>
      <c r="S232" s="187">
        <v>1E-3</v>
      </c>
      <c r="T232" s="188">
        <f>S232*H232</f>
        <v>2.2500000000000003E-3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9" t="s">
        <v>184</v>
      </c>
      <c r="AT232" s="189" t="s">
        <v>179</v>
      </c>
      <c r="AU232" s="189" t="s">
        <v>81</v>
      </c>
      <c r="AY232" s="17" t="s">
        <v>177</v>
      </c>
      <c r="BE232" s="190">
        <f>IF(N232="základní",J232,0)</f>
        <v>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17" t="s">
        <v>79</v>
      </c>
      <c r="BK232" s="190">
        <f>ROUND(I232*H232,2)</f>
        <v>0</v>
      </c>
      <c r="BL232" s="17" t="s">
        <v>184</v>
      </c>
      <c r="BM232" s="189" t="s">
        <v>876</v>
      </c>
    </row>
    <row r="233" spans="1:65" s="2" customFormat="1" ht="11.25">
      <c r="A233" s="34"/>
      <c r="B233" s="35"/>
      <c r="C233" s="36"/>
      <c r="D233" s="191" t="s">
        <v>186</v>
      </c>
      <c r="E233" s="36"/>
      <c r="F233" s="192" t="s">
        <v>518</v>
      </c>
      <c r="G233" s="36"/>
      <c r="H233" s="36"/>
      <c r="I233" s="193"/>
      <c r="J233" s="36"/>
      <c r="K233" s="36"/>
      <c r="L233" s="39"/>
      <c r="M233" s="194"/>
      <c r="N233" s="195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186</v>
      </c>
      <c r="AU233" s="17" t="s">
        <v>81</v>
      </c>
    </row>
    <row r="234" spans="1:65" s="2" customFormat="1" ht="48.75">
      <c r="A234" s="34"/>
      <c r="B234" s="35"/>
      <c r="C234" s="36"/>
      <c r="D234" s="191" t="s">
        <v>188</v>
      </c>
      <c r="E234" s="36"/>
      <c r="F234" s="196" t="s">
        <v>512</v>
      </c>
      <c r="G234" s="36"/>
      <c r="H234" s="36"/>
      <c r="I234" s="193"/>
      <c r="J234" s="36"/>
      <c r="K234" s="36"/>
      <c r="L234" s="39"/>
      <c r="M234" s="194"/>
      <c r="N234" s="195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188</v>
      </c>
      <c r="AU234" s="17" t="s">
        <v>81</v>
      </c>
    </row>
    <row r="235" spans="1:65" s="2" customFormat="1" ht="19.5">
      <c r="A235" s="34"/>
      <c r="B235" s="35"/>
      <c r="C235" s="36"/>
      <c r="D235" s="191" t="s">
        <v>205</v>
      </c>
      <c r="E235" s="36"/>
      <c r="F235" s="196" t="s">
        <v>877</v>
      </c>
      <c r="G235" s="36"/>
      <c r="H235" s="36"/>
      <c r="I235" s="193"/>
      <c r="J235" s="36"/>
      <c r="K235" s="36"/>
      <c r="L235" s="39"/>
      <c r="M235" s="194"/>
      <c r="N235" s="195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205</v>
      </c>
      <c r="AU235" s="17" t="s">
        <v>81</v>
      </c>
    </row>
    <row r="236" spans="1:65" s="13" customFormat="1" ht="22.5">
      <c r="B236" s="197"/>
      <c r="C236" s="198"/>
      <c r="D236" s="191" t="s">
        <v>214</v>
      </c>
      <c r="E236" s="199" t="s">
        <v>19</v>
      </c>
      <c r="F236" s="200" t="s">
        <v>878</v>
      </c>
      <c r="G236" s="198"/>
      <c r="H236" s="201">
        <v>2.25</v>
      </c>
      <c r="I236" s="202"/>
      <c r="J236" s="198"/>
      <c r="K236" s="198"/>
      <c r="L236" s="203"/>
      <c r="M236" s="204"/>
      <c r="N236" s="205"/>
      <c r="O236" s="205"/>
      <c r="P236" s="205"/>
      <c r="Q236" s="205"/>
      <c r="R236" s="205"/>
      <c r="S236" s="205"/>
      <c r="T236" s="206"/>
      <c r="AT236" s="207" t="s">
        <v>214</v>
      </c>
      <c r="AU236" s="207" t="s">
        <v>81</v>
      </c>
      <c r="AV236" s="13" t="s">
        <v>81</v>
      </c>
      <c r="AW236" s="13" t="s">
        <v>34</v>
      </c>
      <c r="AX236" s="13" t="s">
        <v>72</v>
      </c>
      <c r="AY236" s="207" t="s">
        <v>177</v>
      </c>
    </row>
    <row r="237" spans="1:65" s="14" customFormat="1" ht="11.25">
      <c r="B237" s="208"/>
      <c r="C237" s="209"/>
      <c r="D237" s="191" t="s">
        <v>214</v>
      </c>
      <c r="E237" s="210" t="s">
        <v>19</v>
      </c>
      <c r="F237" s="211" t="s">
        <v>217</v>
      </c>
      <c r="G237" s="209"/>
      <c r="H237" s="212">
        <v>2.25</v>
      </c>
      <c r="I237" s="213"/>
      <c r="J237" s="209"/>
      <c r="K237" s="209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214</v>
      </c>
      <c r="AU237" s="218" t="s">
        <v>81</v>
      </c>
      <c r="AV237" s="14" t="s">
        <v>184</v>
      </c>
      <c r="AW237" s="14" t="s">
        <v>34</v>
      </c>
      <c r="AX237" s="14" t="s">
        <v>79</v>
      </c>
      <c r="AY237" s="218" t="s">
        <v>177</v>
      </c>
    </row>
    <row r="238" spans="1:65" s="2" customFormat="1" ht="14.45" customHeight="1">
      <c r="A238" s="34"/>
      <c r="B238" s="35"/>
      <c r="C238" s="178" t="s">
        <v>437</v>
      </c>
      <c r="D238" s="178" t="s">
        <v>179</v>
      </c>
      <c r="E238" s="179" t="s">
        <v>879</v>
      </c>
      <c r="F238" s="180" t="s">
        <v>880</v>
      </c>
      <c r="G238" s="181" t="s">
        <v>210</v>
      </c>
      <c r="H238" s="182">
        <v>2.4</v>
      </c>
      <c r="I238" s="183"/>
      <c r="J238" s="184">
        <f>ROUND(I238*H238,2)</f>
        <v>0</v>
      </c>
      <c r="K238" s="180" t="s">
        <v>183</v>
      </c>
      <c r="L238" s="39"/>
      <c r="M238" s="185" t="s">
        <v>19</v>
      </c>
      <c r="N238" s="186" t="s">
        <v>43</v>
      </c>
      <c r="O238" s="64"/>
      <c r="P238" s="187">
        <f>O238*H238</f>
        <v>0</v>
      </c>
      <c r="Q238" s="187">
        <v>0</v>
      </c>
      <c r="R238" s="187">
        <f>Q238*H238</f>
        <v>0</v>
      </c>
      <c r="S238" s="187">
        <v>2.4</v>
      </c>
      <c r="T238" s="188">
        <f>S238*H238</f>
        <v>5.76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9" t="s">
        <v>184</v>
      </c>
      <c r="AT238" s="189" t="s">
        <v>179</v>
      </c>
      <c r="AU238" s="189" t="s">
        <v>81</v>
      </c>
      <c r="AY238" s="17" t="s">
        <v>177</v>
      </c>
      <c r="BE238" s="190">
        <f>IF(N238="základní",J238,0)</f>
        <v>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17" t="s">
        <v>79</v>
      </c>
      <c r="BK238" s="190">
        <f>ROUND(I238*H238,2)</f>
        <v>0</v>
      </c>
      <c r="BL238" s="17" t="s">
        <v>184</v>
      </c>
      <c r="BM238" s="189" t="s">
        <v>881</v>
      </c>
    </row>
    <row r="239" spans="1:65" s="2" customFormat="1" ht="11.25">
      <c r="A239" s="34"/>
      <c r="B239" s="35"/>
      <c r="C239" s="36"/>
      <c r="D239" s="191" t="s">
        <v>186</v>
      </c>
      <c r="E239" s="36"/>
      <c r="F239" s="192" t="s">
        <v>882</v>
      </c>
      <c r="G239" s="36"/>
      <c r="H239" s="36"/>
      <c r="I239" s="193"/>
      <c r="J239" s="36"/>
      <c r="K239" s="36"/>
      <c r="L239" s="39"/>
      <c r="M239" s="194"/>
      <c r="N239" s="195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186</v>
      </c>
      <c r="AU239" s="17" t="s">
        <v>81</v>
      </c>
    </row>
    <row r="240" spans="1:65" s="2" customFormat="1" ht="39">
      <c r="A240" s="34"/>
      <c r="B240" s="35"/>
      <c r="C240" s="36"/>
      <c r="D240" s="191" t="s">
        <v>188</v>
      </c>
      <c r="E240" s="36"/>
      <c r="F240" s="196" t="s">
        <v>883</v>
      </c>
      <c r="G240" s="36"/>
      <c r="H240" s="36"/>
      <c r="I240" s="193"/>
      <c r="J240" s="36"/>
      <c r="K240" s="36"/>
      <c r="L240" s="39"/>
      <c r="M240" s="194"/>
      <c r="N240" s="195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188</v>
      </c>
      <c r="AU240" s="17" t="s">
        <v>81</v>
      </c>
    </row>
    <row r="241" spans="1:65" s="2" customFormat="1" ht="19.5">
      <c r="A241" s="34"/>
      <c r="B241" s="35"/>
      <c r="C241" s="36"/>
      <c r="D241" s="191" t="s">
        <v>205</v>
      </c>
      <c r="E241" s="36"/>
      <c r="F241" s="196" t="s">
        <v>884</v>
      </c>
      <c r="G241" s="36"/>
      <c r="H241" s="36"/>
      <c r="I241" s="193"/>
      <c r="J241" s="36"/>
      <c r="K241" s="36"/>
      <c r="L241" s="39"/>
      <c r="M241" s="194"/>
      <c r="N241" s="195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205</v>
      </c>
      <c r="AU241" s="17" t="s">
        <v>81</v>
      </c>
    </row>
    <row r="242" spans="1:65" s="13" customFormat="1" ht="11.25">
      <c r="B242" s="197"/>
      <c r="C242" s="198"/>
      <c r="D242" s="191" t="s">
        <v>214</v>
      </c>
      <c r="E242" s="199" t="s">
        <v>19</v>
      </c>
      <c r="F242" s="200" t="s">
        <v>885</v>
      </c>
      <c r="G242" s="198"/>
      <c r="H242" s="201">
        <v>2.4</v>
      </c>
      <c r="I242" s="202"/>
      <c r="J242" s="198"/>
      <c r="K242" s="198"/>
      <c r="L242" s="203"/>
      <c r="M242" s="204"/>
      <c r="N242" s="205"/>
      <c r="O242" s="205"/>
      <c r="P242" s="205"/>
      <c r="Q242" s="205"/>
      <c r="R242" s="205"/>
      <c r="S242" s="205"/>
      <c r="T242" s="206"/>
      <c r="AT242" s="207" t="s">
        <v>214</v>
      </c>
      <c r="AU242" s="207" t="s">
        <v>81</v>
      </c>
      <c r="AV242" s="13" t="s">
        <v>81</v>
      </c>
      <c r="AW242" s="13" t="s">
        <v>34</v>
      </c>
      <c r="AX242" s="13" t="s">
        <v>79</v>
      </c>
      <c r="AY242" s="207" t="s">
        <v>177</v>
      </c>
    </row>
    <row r="243" spans="1:65" s="2" customFormat="1" ht="14.45" customHeight="1">
      <c r="A243" s="34"/>
      <c r="B243" s="35"/>
      <c r="C243" s="178" t="s">
        <v>446</v>
      </c>
      <c r="D243" s="178" t="s">
        <v>179</v>
      </c>
      <c r="E243" s="179" t="s">
        <v>529</v>
      </c>
      <c r="F243" s="180" t="s">
        <v>530</v>
      </c>
      <c r="G243" s="181" t="s">
        <v>440</v>
      </c>
      <c r="H243" s="182">
        <v>8</v>
      </c>
      <c r="I243" s="183"/>
      <c r="J243" s="184">
        <f>ROUND(I243*H243,2)</f>
        <v>0</v>
      </c>
      <c r="K243" s="180" t="s">
        <v>183</v>
      </c>
      <c r="L243" s="39"/>
      <c r="M243" s="185" t="s">
        <v>19</v>
      </c>
      <c r="N243" s="186" t="s">
        <v>43</v>
      </c>
      <c r="O243" s="64"/>
      <c r="P243" s="187">
        <f>O243*H243</f>
        <v>0</v>
      </c>
      <c r="Q243" s="187">
        <v>8.3599999999999999E-5</v>
      </c>
      <c r="R243" s="187">
        <f>Q243*H243</f>
        <v>6.6879999999999999E-4</v>
      </c>
      <c r="S243" s="187">
        <v>1.7999999999999999E-2</v>
      </c>
      <c r="T243" s="188">
        <f>S243*H243</f>
        <v>0.14399999999999999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9" t="s">
        <v>184</v>
      </c>
      <c r="AT243" s="189" t="s">
        <v>179</v>
      </c>
      <c r="AU243" s="189" t="s">
        <v>81</v>
      </c>
      <c r="AY243" s="17" t="s">
        <v>177</v>
      </c>
      <c r="BE243" s="190">
        <f>IF(N243="základní",J243,0)</f>
        <v>0</v>
      </c>
      <c r="BF243" s="190">
        <f>IF(N243="snížená",J243,0)</f>
        <v>0</v>
      </c>
      <c r="BG243" s="190">
        <f>IF(N243="zákl. přenesená",J243,0)</f>
        <v>0</v>
      </c>
      <c r="BH243" s="190">
        <f>IF(N243="sníž. přenesená",J243,0)</f>
        <v>0</v>
      </c>
      <c r="BI243" s="190">
        <f>IF(N243="nulová",J243,0)</f>
        <v>0</v>
      </c>
      <c r="BJ243" s="17" t="s">
        <v>79</v>
      </c>
      <c r="BK243" s="190">
        <f>ROUND(I243*H243,2)</f>
        <v>0</v>
      </c>
      <c r="BL243" s="17" t="s">
        <v>184</v>
      </c>
      <c r="BM243" s="189" t="s">
        <v>886</v>
      </c>
    </row>
    <row r="244" spans="1:65" s="2" customFormat="1" ht="19.5">
      <c r="A244" s="34"/>
      <c r="B244" s="35"/>
      <c r="C244" s="36"/>
      <c r="D244" s="191" t="s">
        <v>186</v>
      </c>
      <c r="E244" s="36"/>
      <c r="F244" s="192" t="s">
        <v>532</v>
      </c>
      <c r="G244" s="36"/>
      <c r="H244" s="36"/>
      <c r="I244" s="193"/>
      <c r="J244" s="36"/>
      <c r="K244" s="36"/>
      <c r="L244" s="39"/>
      <c r="M244" s="194"/>
      <c r="N244" s="195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186</v>
      </c>
      <c r="AU244" s="17" t="s">
        <v>81</v>
      </c>
    </row>
    <row r="245" spans="1:65" s="2" customFormat="1" ht="24.2" customHeight="1">
      <c r="A245" s="34"/>
      <c r="B245" s="35"/>
      <c r="C245" s="178" t="s">
        <v>451</v>
      </c>
      <c r="D245" s="178" t="s">
        <v>179</v>
      </c>
      <c r="E245" s="179" t="s">
        <v>887</v>
      </c>
      <c r="F245" s="180" t="s">
        <v>888</v>
      </c>
      <c r="G245" s="181" t="s">
        <v>182</v>
      </c>
      <c r="H245" s="182">
        <v>10</v>
      </c>
      <c r="I245" s="183"/>
      <c r="J245" s="184">
        <f>ROUND(I245*H245,2)</f>
        <v>0</v>
      </c>
      <c r="K245" s="180" t="s">
        <v>183</v>
      </c>
      <c r="L245" s="39"/>
      <c r="M245" s="185" t="s">
        <v>19</v>
      </c>
      <c r="N245" s="186" t="s">
        <v>43</v>
      </c>
      <c r="O245" s="64"/>
      <c r="P245" s="187">
        <f>O245*H245</f>
        <v>0</v>
      </c>
      <c r="Q245" s="187">
        <v>2.0716700000000001E-2</v>
      </c>
      <c r="R245" s="187">
        <f>Q245*H245</f>
        <v>0.20716700000000002</v>
      </c>
      <c r="S245" s="187">
        <v>0</v>
      </c>
      <c r="T245" s="18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9" t="s">
        <v>184</v>
      </c>
      <c r="AT245" s="189" t="s">
        <v>179</v>
      </c>
      <c r="AU245" s="189" t="s">
        <v>81</v>
      </c>
      <c r="AY245" s="17" t="s">
        <v>177</v>
      </c>
      <c r="BE245" s="190">
        <f>IF(N245="základní",J245,0)</f>
        <v>0</v>
      </c>
      <c r="BF245" s="190">
        <f>IF(N245="snížená",J245,0)</f>
        <v>0</v>
      </c>
      <c r="BG245" s="190">
        <f>IF(N245="zákl. přenesená",J245,0)</f>
        <v>0</v>
      </c>
      <c r="BH245" s="190">
        <f>IF(N245="sníž. přenesená",J245,0)</f>
        <v>0</v>
      </c>
      <c r="BI245" s="190">
        <f>IF(N245="nulová",J245,0)</f>
        <v>0</v>
      </c>
      <c r="BJ245" s="17" t="s">
        <v>79</v>
      </c>
      <c r="BK245" s="190">
        <f>ROUND(I245*H245,2)</f>
        <v>0</v>
      </c>
      <c r="BL245" s="17" t="s">
        <v>184</v>
      </c>
      <c r="BM245" s="189" t="s">
        <v>889</v>
      </c>
    </row>
    <row r="246" spans="1:65" s="2" customFormat="1" ht="19.5">
      <c r="A246" s="34"/>
      <c r="B246" s="35"/>
      <c r="C246" s="36"/>
      <c r="D246" s="191" t="s">
        <v>186</v>
      </c>
      <c r="E246" s="36"/>
      <c r="F246" s="192" t="s">
        <v>890</v>
      </c>
      <c r="G246" s="36"/>
      <c r="H246" s="36"/>
      <c r="I246" s="193"/>
      <c r="J246" s="36"/>
      <c r="K246" s="36"/>
      <c r="L246" s="39"/>
      <c r="M246" s="194"/>
      <c r="N246" s="195"/>
      <c r="O246" s="64"/>
      <c r="P246" s="64"/>
      <c r="Q246" s="64"/>
      <c r="R246" s="64"/>
      <c r="S246" s="64"/>
      <c r="T246" s="6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186</v>
      </c>
      <c r="AU246" s="17" t="s">
        <v>81</v>
      </c>
    </row>
    <row r="247" spans="1:65" s="2" customFormat="1" ht="78">
      <c r="A247" s="34"/>
      <c r="B247" s="35"/>
      <c r="C247" s="36"/>
      <c r="D247" s="191" t="s">
        <v>188</v>
      </c>
      <c r="E247" s="36"/>
      <c r="F247" s="196" t="s">
        <v>891</v>
      </c>
      <c r="G247" s="36"/>
      <c r="H247" s="36"/>
      <c r="I247" s="193"/>
      <c r="J247" s="36"/>
      <c r="K247" s="36"/>
      <c r="L247" s="39"/>
      <c r="M247" s="194"/>
      <c r="N247" s="195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188</v>
      </c>
      <c r="AU247" s="17" t="s">
        <v>81</v>
      </c>
    </row>
    <row r="248" spans="1:65" s="2" customFormat="1" ht="24.2" customHeight="1">
      <c r="A248" s="34"/>
      <c r="B248" s="35"/>
      <c r="C248" s="178" t="s">
        <v>458</v>
      </c>
      <c r="D248" s="178" t="s">
        <v>179</v>
      </c>
      <c r="E248" s="179" t="s">
        <v>892</v>
      </c>
      <c r="F248" s="180" t="s">
        <v>893</v>
      </c>
      <c r="G248" s="181" t="s">
        <v>182</v>
      </c>
      <c r="H248" s="182">
        <v>10</v>
      </c>
      <c r="I248" s="183"/>
      <c r="J248" s="184">
        <f>ROUND(I248*H248,2)</f>
        <v>0</v>
      </c>
      <c r="K248" s="180" t="s">
        <v>183</v>
      </c>
      <c r="L248" s="39"/>
      <c r="M248" s="185" t="s">
        <v>19</v>
      </c>
      <c r="N248" s="186" t="s">
        <v>43</v>
      </c>
      <c r="O248" s="64"/>
      <c r="P248" s="187">
        <f>O248*H248</f>
        <v>0</v>
      </c>
      <c r="Q248" s="187">
        <v>0</v>
      </c>
      <c r="R248" s="187">
        <f>Q248*H248</f>
        <v>0</v>
      </c>
      <c r="S248" s="187">
        <v>2.0719999999999999E-2</v>
      </c>
      <c r="T248" s="188">
        <f>S248*H248</f>
        <v>0.2072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9" t="s">
        <v>184</v>
      </c>
      <c r="AT248" s="189" t="s">
        <v>179</v>
      </c>
      <c r="AU248" s="189" t="s">
        <v>81</v>
      </c>
      <c r="AY248" s="17" t="s">
        <v>177</v>
      </c>
      <c r="BE248" s="190">
        <f>IF(N248="základní",J248,0)</f>
        <v>0</v>
      </c>
      <c r="BF248" s="190">
        <f>IF(N248="snížená",J248,0)</f>
        <v>0</v>
      </c>
      <c r="BG248" s="190">
        <f>IF(N248="zákl. přenesená",J248,0)</f>
        <v>0</v>
      </c>
      <c r="BH248" s="190">
        <f>IF(N248="sníž. přenesená",J248,0)</f>
        <v>0</v>
      </c>
      <c r="BI248" s="190">
        <f>IF(N248="nulová",J248,0)</f>
        <v>0</v>
      </c>
      <c r="BJ248" s="17" t="s">
        <v>79</v>
      </c>
      <c r="BK248" s="190">
        <f>ROUND(I248*H248,2)</f>
        <v>0</v>
      </c>
      <c r="BL248" s="17" t="s">
        <v>184</v>
      </c>
      <c r="BM248" s="189" t="s">
        <v>894</v>
      </c>
    </row>
    <row r="249" spans="1:65" s="2" customFormat="1" ht="19.5">
      <c r="A249" s="34"/>
      <c r="B249" s="35"/>
      <c r="C249" s="36"/>
      <c r="D249" s="191" t="s">
        <v>186</v>
      </c>
      <c r="E249" s="36"/>
      <c r="F249" s="192" t="s">
        <v>895</v>
      </c>
      <c r="G249" s="36"/>
      <c r="H249" s="36"/>
      <c r="I249" s="193"/>
      <c r="J249" s="36"/>
      <c r="K249" s="36"/>
      <c r="L249" s="39"/>
      <c r="M249" s="194"/>
      <c r="N249" s="195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186</v>
      </c>
      <c r="AU249" s="17" t="s">
        <v>81</v>
      </c>
    </row>
    <row r="250" spans="1:65" s="12" customFormat="1" ht="20.85" customHeight="1">
      <c r="B250" s="162"/>
      <c r="C250" s="163"/>
      <c r="D250" s="164" t="s">
        <v>71</v>
      </c>
      <c r="E250" s="176" t="s">
        <v>576</v>
      </c>
      <c r="F250" s="176" t="s">
        <v>577</v>
      </c>
      <c r="G250" s="163"/>
      <c r="H250" s="163"/>
      <c r="I250" s="166"/>
      <c r="J250" s="177">
        <f>BK250</f>
        <v>0</v>
      </c>
      <c r="K250" s="163"/>
      <c r="L250" s="168"/>
      <c r="M250" s="169"/>
      <c r="N250" s="170"/>
      <c r="O250" s="170"/>
      <c r="P250" s="171">
        <f>SUM(P251:P274)</f>
        <v>0</v>
      </c>
      <c r="Q250" s="170"/>
      <c r="R250" s="171">
        <f>SUM(R251:R274)</f>
        <v>0</v>
      </c>
      <c r="S250" s="170"/>
      <c r="T250" s="172">
        <f>SUM(T251:T274)</f>
        <v>0</v>
      </c>
      <c r="AR250" s="173" t="s">
        <v>79</v>
      </c>
      <c r="AT250" s="174" t="s">
        <v>71</v>
      </c>
      <c r="AU250" s="174" t="s">
        <v>81</v>
      </c>
      <c r="AY250" s="173" t="s">
        <v>177</v>
      </c>
      <c r="BK250" s="175">
        <f>SUM(BK251:BK274)</f>
        <v>0</v>
      </c>
    </row>
    <row r="251" spans="1:65" s="2" customFormat="1" ht="24.2" customHeight="1">
      <c r="A251" s="34"/>
      <c r="B251" s="35"/>
      <c r="C251" s="178" t="s">
        <v>465</v>
      </c>
      <c r="D251" s="178" t="s">
        <v>179</v>
      </c>
      <c r="E251" s="179" t="s">
        <v>579</v>
      </c>
      <c r="F251" s="180" t="s">
        <v>580</v>
      </c>
      <c r="G251" s="181" t="s">
        <v>257</v>
      </c>
      <c r="H251" s="182">
        <v>5.9029999999999996</v>
      </c>
      <c r="I251" s="183"/>
      <c r="J251" s="184">
        <f>ROUND(I251*H251,2)</f>
        <v>0</v>
      </c>
      <c r="K251" s="180" t="s">
        <v>183</v>
      </c>
      <c r="L251" s="39"/>
      <c r="M251" s="185" t="s">
        <v>19</v>
      </c>
      <c r="N251" s="186" t="s">
        <v>43</v>
      </c>
      <c r="O251" s="64"/>
      <c r="P251" s="187">
        <f>O251*H251</f>
        <v>0</v>
      </c>
      <c r="Q251" s="187">
        <v>0</v>
      </c>
      <c r="R251" s="187">
        <f>Q251*H251</f>
        <v>0</v>
      </c>
      <c r="S251" s="187">
        <v>0</v>
      </c>
      <c r="T251" s="18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9" t="s">
        <v>184</v>
      </c>
      <c r="AT251" s="189" t="s">
        <v>179</v>
      </c>
      <c r="AU251" s="189" t="s">
        <v>194</v>
      </c>
      <c r="AY251" s="17" t="s">
        <v>177</v>
      </c>
      <c r="BE251" s="190">
        <f>IF(N251="základní",J251,0)</f>
        <v>0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17" t="s">
        <v>79</v>
      </c>
      <c r="BK251" s="190">
        <f>ROUND(I251*H251,2)</f>
        <v>0</v>
      </c>
      <c r="BL251" s="17" t="s">
        <v>184</v>
      </c>
      <c r="BM251" s="189" t="s">
        <v>896</v>
      </c>
    </row>
    <row r="252" spans="1:65" s="2" customFormat="1" ht="19.5">
      <c r="A252" s="34"/>
      <c r="B252" s="35"/>
      <c r="C252" s="36"/>
      <c r="D252" s="191" t="s">
        <v>186</v>
      </c>
      <c r="E252" s="36"/>
      <c r="F252" s="192" t="s">
        <v>582</v>
      </c>
      <c r="G252" s="36"/>
      <c r="H252" s="36"/>
      <c r="I252" s="193"/>
      <c r="J252" s="36"/>
      <c r="K252" s="36"/>
      <c r="L252" s="39"/>
      <c r="M252" s="194"/>
      <c r="N252" s="195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186</v>
      </c>
      <c r="AU252" s="17" t="s">
        <v>194</v>
      </c>
    </row>
    <row r="253" spans="1:65" s="2" customFormat="1" ht="78">
      <c r="A253" s="34"/>
      <c r="B253" s="35"/>
      <c r="C253" s="36"/>
      <c r="D253" s="191" t="s">
        <v>188</v>
      </c>
      <c r="E253" s="36"/>
      <c r="F253" s="196" t="s">
        <v>583</v>
      </c>
      <c r="G253" s="36"/>
      <c r="H253" s="36"/>
      <c r="I253" s="193"/>
      <c r="J253" s="36"/>
      <c r="K253" s="36"/>
      <c r="L253" s="39"/>
      <c r="M253" s="194"/>
      <c r="N253" s="195"/>
      <c r="O253" s="64"/>
      <c r="P253" s="64"/>
      <c r="Q253" s="64"/>
      <c r="R253" s="64"/>
      <c r="S253" s="64"/>
      <c r="T253" s="65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188</v>
      </c>
      <c r="AU253" s="17" t="s">
        <v>194</v>
      </c>
    </row>
    <row r="254" spans="1:65" s="2" customFormat="1" ht="14.45" customHeight="1">
      <c r="A254" s="34"/>
      <c r="B254" s="35"/>
      <c r="C254" s="178" t="s">
        <v>474</v>
      </c>
      <c r="D254" s="178" t="s">
        <v>179</v>
      </c>
      <c r="E254" s="179" t="s">
        <v>585</v>
      </c>
      <c r="F254" s="180" t="s">
        <v>586</v>
      </c>
      <c r="G254" s="181" t="s">
        <v>257</v>
      </c>
      <c r="H254" s="182">
        <v>118.06</v>
      </c>
      <c r="I254" s="183"/>
      <c r="J254" s="184">
        <f>ROUND(I254*H254,2)</f>
        <v>0</v>
      </c>
      <c r="K254" s="180" t="s">
        <v>183</v>
      </c>
      <c r="L254" s="39"/>
      <c r="M254" s="185" t="s">
        <v>19</v>
      </c>
      <c r="N254" s="186" t="s">
        <v>43</v>
      </c>
      <c r="O254" s="64"/>
      <c r="P254" s="187">
        <f>O254*H254</f>
        <v>0</v>
      </c>
      <c r="Q254" s="187">
        <v>0</v>
      </c>
      <c r="R254" s="187">
        <f>Q254*H254</f>
        <v>0</v>
      </c>
      <c r="S254" s="187">
        <v>0</v>
      </c>
      <c r="T254" s="18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9" t="s">
        <v>184</v>
      </c>
      <c r="AT254" s="189" t="s">
        <v>179</v>
      </c>
      <c r="AU254" s="189" t="s">
        <v>194</v>
      </c>
      <c r="AY254" s="17" t="s">
        <v>177</v>
      </c>
      <c r="BE254" s="190">
        <f>IF(N254="základní",J254,0)</f>
        <v>0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17" t="s">
        <v>79</v>
      </c>
      <c r="BK254" s="190">
        <f>ROUND(I254*H254,2)</f>
        <v>0</v>
      </c>
      <c r="BL254" s="17" t="s">
        <v>184</v>
      </c>
      <c r="BM254" s="189" t="s">
        <v>897</v>
      </c>
    </row>
    <row r="255" spans="1:65" s="2" customFormat="1" ht="29.25">
      <c r="A255" s="34"/>
      <c r="B255" s="35"/>
      <c r="C255" s="36"/>
      <c r="D255" s="191" t="s">
        <v>186</v>
      </c>
      <c r="E255" s="36"/>
      <c r="F255" s="192" t="s">
        <v>588</v>
      </c>
      <c r="G255" s="36"/>
      <c r="H255" s="36"/>
      <c r="I255" s="193"/>
      <c r="J255" s="36"/>
      <c r="K255" s="36"/>
      <c r="L255" s="39"/>
      <c r="M255" s="194"/>
      <c r="N255" s="195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186</v>
      </c>
      <c r="AU255" s="17" t="s">
        <v>194</v>
      </c>
    </row>
    <row r="256" spans="1:65" s="2" customFormat="1" ht="78">
      <c r="A256" s="34"/>
      <c r="B256" s="35"/>
      <c r="C256" s="36"/>
      <c r="D256" s="191" t="s">
        <v>188</v>
      </c>
      <c r="E256" s="36"/>
      <c r="F256" s="196" t="s">
        <v>583</v>
      </c>
      <c r="G256" s="36"/>
      <c r="H256" s="36"/>
      <c r="I256" s="193"/>
      <c r="J256" s="36"/>
      <c r="K256" s="36"/>
      <c r="L256" s="39"/>
      <c r="M256" s="194"/>
      <c r="N256" s="195"/>
      <c r="O256" s="64"/>
      <c r="P256" s="64"/>
      <c r="Q256" s="64"/>
      <c r="R256" s="64"/>
      <c r="S256" s="64"/>
      <c r="T256" s="65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188</v>
      </c>
      <c r="AU256" s="17" t="s">
        <v>194</v>
      </c>
    </row>
    <row r="257" spans="1:65" s="13" customFormat="1" ht="11.25">
      <c r="B257" s="197"/>
      <c r="C257" s="198"/>
      <c r="D257" s="191" t="s">
        <v>214</v>
      </c>
      <c r="E257" s="199" t="s">
        <v>19</v>
      </c>
      <c r="F257" s="200" t="s">
        <v>898</v>
      </c>
      <c r="G257" s="198"/>
      <c r="H257" s="201">
        <v>118.06</v>
      </c>
      <c r="I257" s="202"/>
      <c r="J257" s="198"/>
      <c r="K257" s="198"/>
      <c r="L257" s="203"/>
      <c r="M257" s="204"/>
      <c r="N257" s="205"/>
      <c r="O257" s="205"/>
      <c r="P257" s="205"/>
      <c r="Q257" s="205"/>
      <c r="R257" s="205"/>
      <c r="S257" s="205"/>
      <c r="T257" s="206"/>
      <c r="AT257" s="207" t="s">
        <v>214</v>
      </c>
      <c r="AU257" s="207" t="s">
        <v>194</v>
      </c>
      <c r="AV257" s="13" t="s">
        <v>81</v>
      </c>
      <c r="AW257" s="13" t="s">
        <v>34</v>
      </c>
      <c r="AX257" s="13" t="s">
        <v>72</v>
      </c>
      <c r="AY257" s="207" t="s">
        <v>177</v>
      </c>
    </row>
    <row r="258" spans="1:65" s="14" customFormat="1" ht="11.25">
      <c r="B258" s="208"/>
      <c r="C258" s="209"/>
      <c r="D258" s="191" t="s">
        <v>214</v>
      </c>
      <c r="E258" s="210" t="s">
        <v>19</v>
      </c>
      <c r="F258" s="211" t="s">
        <v>217</v>
      </c>
      <c r="G258" s="209"/>
      <c r="H258" s="212">
        <v>118.06</v>
      </c>
      <c r="I258" s="213"/>
      <c r="J258" s="209"/>
      <c r="K258" s="209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214</v>
      </c>
      <c r="AU258" s="218" t="s">
        <v>194</v>
      </c>
      <c r="AV258" s="14" t="s">
        <v>184</v>
      </c>
      <c r="AW258" s="14" t="s">
        <v>34</v>
      </c>
      <c r="AX258" s="14" t="s">
        <v>79</v>
      </c>
      <c r="AY258" s="218" t="s">
        <v>177</v>
      </c>
    </row>
    <row r="259" spans="1:65" s="2" customFormat="1" ht="24.2" customHeight="1">
      <c r="A259" s="34"/>
      <c r="B259" s="35"/>
      <c r="C259" s="178" t="s">
        <v>480</v>
      </c>
      <c r="D259" s="178" t="s">
        <v>179</v>
      </c>
      <c r="E259" s="179" t="s">
        <v>591</v>
      </c>
      <c r="F259" s="180" t="s">
        <v>592</v>
      </c>
      <c r="G259" s="181" t="s">
        <v>257</v>
      </c>
      <c r="H259" s="182">
        <v>5.9029999999999996</v>
      </c>
      <c r="I259" s="183"/>
      <c r="J259" s="184">
        <f>ROUND(I259*H259,2)</f>
        <v>0</v>
      </c>
      <c r="K259" s="180" t="s">
        <v>183</v>
      </c>
      <c r="L259" s="39"/>
      <c r="M259" s="185" t="s">
        <v>19</v>
      </c>
      <c r="N259" s="186" t="s">
        <v>43</v>
      </c>
      <c r="O259" s="64"/>
      <c r="P259" s="187">
        <f>O259*H259</f>
        <v>0</v>
      </c>
      <c r="Q259" s="187">
        <v>0</v>
      </c>
      <c r="R259" s="187">
        <f>Q259*H259</f>
        <v>0</v>
      </c>
      <c r="S259" s="187">
        <v>0</v>
      </c>
      <c r="T259" s="18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9" t="s">
        <v>184</v>
      </c>
      <c r="AT259" s="189" t="s">
        <v>179</v>
      </c>
      <c r="AU259" s="189" t="s">
        <v>194</v>
      </c>
      <c r="AY259" s="17" t="s">
        <v>177</v>
      </c>
      <c r="BE259" s="190">
        <f>IF(N259="základní",J259,0)</f>
        <v>0</v>
      </c>
      <c r="BF259" s="190">
        <f>IF(N259="snížená",J259,0)</f>
        <v>0</v>
      </c>
      <c r="BG259" s="190">
        <f>IF(N259="zákl. přenesená",J259,0)</f>
        <v>0</v>
      </c>
      <c r="BH259" s="190">
        <f>IF(N259="sníž. přenesená",J259,0)</f>
        <v>0</v>
      </c>
      <c r="BI259" s="190">
        <f>IF(N259="nulová",J259,0)</f>
        <v>0</v>
      </c>
      <c r="BJ259" s="17" t="s">
        <v>79</v>
      </c>
      <c r="BK259" s="190">
        <f>ROUND(I259*H259,2)</f>
        <v>0</v>
      </c>
      <c r="BL259" s="17" t="s">
        <v>184</v>
      </c>
      <c r="BM259" s="189" t="s">
        <v>899</v>
      </c>
    </row>
    <row r="260" spans="1:65" s="2" customFormat="1" ht="19.5">
      <c r="A260" s="34"/>
      <c r="B260" s="35"/>
      <c r="C260" s="36"/>
      <c r="D260" s="191" t="s">
        <v>186</v>
      </c>
      <c r="E260" s="36"/>
      <c r="F260" s="192" t="s">
        <v>594</v>
      </c>
      <c r="G260" s="36"/>
      <c r="H260" s="36"/>
      <c r="I260" s="193"/>
      <c r="J260" s="36"/>
      <c r="K260" s="36"/>
      <c r="L260" s="39"/>
      <c r="M260" s="194"/>
      <c r="N260" s="195"/>
      <c r="O260" s="64"/>
      <c r="P260" s="64"/>
      <c r="Q260" s="64"/>
      <c r="R260" s="64"/>
      <c r="S260" s="64"/>
      <c r="T260" s="6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186</v>
      </c>
      <c r="AU260" s="17" t="s">
        <v>194</v>
      </c>
    </row>
    <row r="261" spans="1:65" s="2" customFormat="1" ht="37.9" customHeight="1">
      <c r="A261" s="34"/>
      <c r="B261" s="35"/>
      <c r="C261" s="178" t="s">
        <v>486</v>
      </c>
      <c r="D261" s="178" t="s">
        <v>179</v>
      </c>
      <c r="E261" s="179" t="s">
        <v>900</v>
      </c>
      <c r="F261" s="180" t="s">
        <v>901</v>
      </c>
      <c r="G261" s="181" t="s">
        <v>257</v>
      </c>
      <c r="H261" s="182">
        <v>2.448</v>
      </c>
      <c r="I261" s="183"/>
      <c r="J261" s="184">
        <f>ROUND(I261*H261,2)</f>
        <v>0</v>
      </c>
      <c r="K261" s="180" t="s">
        <v>183</v>
      </c>
      <c r="L261" s="39"/>
      <c r="M261" s="185" t="s">
        <v>19</v>
      </c>
      <c r="N261" s="186" t="s">
        <v>43</v>
      </c>
      <c r="O261" s="64"/>
      <c r="P261" s="187">
        <f>O261*H261</f>
        <v>0</v>
      </c>
      <c r="Q261" s="187">
        <v>0</v>
      </c>
      <c r="R261" s="187">
        <f>Q261*H261</f>
        <v>0</v>
      </c>
      <c r="S261" s="187">
        <v>0</v>
      </c>
      <c r="T261" s="18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9" t="s">
        <v>184</v>
      </c>
      <c r="AT261" s="189" t="s">
        <v>179</v>
      </c>
      <c r="AU261" s="189" t="s">
        <v>194</v>
      </c>
      <c r="AY261" s="17" t="s">
        <v>177</v>
      </c>
      <c r="BE261" s="190">
        <f>IF(N261="základní",J261,0)</f>
        <v>0</v>
      </c>
      <c r="BF261" s="190">
        <f>IF(N261="snížená",J261,0)</f>
        <v>0</v>
      </c>
      <c r="BG261" s="190">
        <f>IF(N261="zákl. přenesená",J261,0)</f>
        <v>0</v>
      </c>
      <c r="BH261" s="190">
        <f>IF(N261="sníž. přenesená",J261,0)</f>
        <v>0</v>
      </c>
      <c r="BI261" s="190">
        <f>IF(N261="nulová",J261,0)</f>
        <v>0</v>
      </c>
      <c r="BJ261" s="17" t="s">
        <v>79</v>
      </c>
      <c r="BK261" s="190">
        <f>ROUND(I261*H261,2)</f>
        <v>0</v>
      </c>
      <c r="BL261" s="17" t="s">
        <v>184</v>
      </c>
      <c r="BM261" s="189" t="s">
        <v>902</v>
      </c>
    </row>
    <row r="262" spans="1:65" s="2" customFormat="1" ht="29.25">
      <c r="A262" s="34"/>
      <c r="B262" s="35"/>
      <c r="C262" s="36"/>
      <c r="D262" s="191" t="s">
        <v>186</v>
      </c>
      <c r="E262" s="36"/>
      <c r="F262" s="192" t="s">
        <v>903</v>
      </c>
      <c r="G262" s="36"/>
      <c r="H262" s="36"/>
      <c r="I262" s="193"/>
      <c r="J262" s="36"/>
      <c r="K262" s="36"/>
      <c r="L262" s="39"/>
      <c r="M262" s="194"/>
      <c r="N262" s="195"/>
      <c r="O262" s="64"/>
      <c r="P262" s="64"/>
      <c r="Q262" s="64"/>
      <c r="R262" s="64"/>
      <c r="S262" s="64"/>
      <c r="T262" s="65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186</v>
      </c>
      <c r="AU262" s="17" t="s">
        <v>194</v>
      </c>
    </row>
    <row r="263" spans="1:65" s="2" customFormat="1" ht="107.25">
      <c r="A263" s="34"/>
      <c r="B263" s="35"/>
      <c r="C263" s="36"/>
      <c r="D263" s="191" t="s">
        <v>188</v>
      </c>
      <c r="E263" s="36"/>
      <c r="F263" s="196" t="s">
        <v>600</v>
      </c>
      <c r="G263" s="36"/>
      <c r="H263" s="36"/>
      <c r="I263" s="193"/>
      <c r="J263" s="36"/>
      <c r="K263" s="36"/>
      <c r="L263" s="39"/>
      <c r="M263" s="194"/>
      <c r="N263" s="195"/>
      <c r="O263" s="64"/>
      <c r="P263" s="64"/>
      <c r="Q263" s="64"/>
      <c r="R263" s="64"/>
      <c r="S263" s="64"/>
      <c r="T263" s="65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188</v>
      </c>
      <c r="AU263" s="17" t="s">
        <v>194</v>
      </c>
    </row>
    <row r="264" spans="1:65" s="2" customFormat="1" ht="24.2" customHeight="1">
      <c r="A264" s="34"/>
      <c r="B264" s="35"/>
      <c r="C264" s="178" t="s">
        <v>495</v>
      </c>
      <c r="D264" s="178" t="s">
        <v>179</v>
      </c>
      <c r="E264" s="179" t="s">
        <v>904</v>
      </c>
      <c r="F264" s="180" t="s">
        <v>905</v>
      </c>
      <c r="G264" s="181" t="s">
        <v>257</v>
      </c>
      <c r="H264" s="182">
        <v>3.4550000000000001</v>
      </c>
      <c r="I264" s="183"/>
      <c r="J264" s="184">
        <f>ROUND(I264*H264,2)</f>
        <v>0</v>
      </c>
      <c r="K264" s="180" t="s">
        <v>183</v>
      </c>
      <c r="L264" s="39"/>
      <c r="M264" s="185" t="s">
        <v>19</v>
      </c>
      <c r="N264" s="186" t="s">
        <v>43</v>
      </c>
      <c r="O264" s="64"/>
      <c r="P264" s="187">
        <f>O264*H264</f>
        <v>0</v>
      </c>
      <c r="Q264" s="187">
        <v>0</v>
      </c>
      <c r="R264" s="187">
        <f>Q264*H264</f>
        <v>0</v>
      </c>
      <c r="S264" s="187">
        <v>0</v>
      </c>
      <c r="T264" s="18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9" t="s">
        <v>184</v>
      </c>
      <c r="AT264" s="189" t="s">
        <v>179</v>
      </c>
      <c r="AU264" s="189" t="s">
        <v>194</v>
      </c>
      <c r="AY264" s="17" t="s">
        <v>177</v>
      </c>
      <c r="BE264" s="190">
        <f>IF(N264="základní",J264,0)</f>
        <v>0</v>
      </c>
      <c r="BF264" s="190">
        <f>IF(N264="snížená",J264,0)</f>
        <v>0</v>
      </c>
      <c r="BG264" s="190">
        <f>IF(N264="zákl. přenesená",J264,0)</f>
        <v>0</v>
      </c>
      <c r="BH264" s="190">
        <f>IF(N264="sníž. přenesená",J264,0)</f>
        <v>0</v>
      </c>
      <c r="BI264" s="190">
        <f>IF(N264="nulová",J264,0)</f>
        <v>0</v>
      </c>
      <c r="BJ264" s="17" t="s">
        <v>79</v>
      </c>
      <c r="BK264" s="190">
        <f>ROUND(I264*H264,2)</f>
        <v>0</v>
      </c>
      <c r="BL264" s="17" t="s">
        <v>184</v>
      </c>
      <c r="BM264" s="189" t="s">
        <v>906</v>
      </c>
    </row>
    <row r="265" spans="1:65" s="2" customFormat="1" ht="29.25">
      <c r="A265" s="34"/>
      <c r="B265" s="35"/>
      <c r="C265" s="36"/>
      <c r="D265" s="191" t="s">
        <v>186</v>
      </c>
      <c r="E265" s="36"/>
      <c r="F265" s="192" t="s">
        <v>907</v>
      </c>
      <c r="G265" s="36"/>
      <c r="H265" s="36"/>
      <c r="I265" s="193"/>
      <c r="J265" s="36"/>
      <c r="K265" s="36"/>
      <c r="L265" s="39"/>
      <c r="M265" s="194"/>
      <c r="N265" s="195"/>
      <c r="O265" s="64"/>
      <c r="P265" s="64"/>
      <c r="Q265" s="64"/>
      <c r="R265" s="64"/>
      <c r="S265" s="64"/>
      <c r="T265" s="65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186</v>
      </c>
      <c r="AU265" s="17" t="s">
        <v>194</v>
      </c>
    </row>
    <row r="266" spans="1:65" s="2" customFormat="1" ht="107.25">
      <c r="A266" s="34"/>
      <c r="B266" s="35"/>
      <c r="C266" s="36"/>
      <c r="D266" s="191" t="s">
        <v>188</v>
      </c>
      <c r="E266" s="36"/>
      <c r="F266" s="196" t="s">
        <v>600</v>
      </c>
      <c r="G266" s="36"/>
      <c r="H266" s="36"/>
      <c r="I266" s="193"/>
      <c r="J266" s="36"/>
      <c r="K266" s="36"/>
      <c r="L266" s="39"/>
      <c r="M266" s="194"/>
      <c r="N266" s="195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188</v>
      </c>
      <c r="AU266" s="17" t="s">
        <v>194</v>
      </c>
    </row>
    <row r="267" spans="1:65" s="2" customFormat="1" ht="24.2" customHeight="1">
      <c r="A267" s="34"/>
      <c r="B267" s="35"/>
      <c r="C267" s="178" t="s">
        <v>501</v>
      </c>
      <c r="D267" s="178" t="s">
        <v>179</v>
      </c>
      <c r="E267" s="179" t="s">
        <v>602</v>
      </c>
      <c r="F267" s="180" t="s">
        <v>603</v>
      </c>
      <c r="G267" s="181" t="s">
        <v>257</v>
      </c>
      <c r="H267" s="182">
        <v>160.821</v>
      </c>
      <c r="I267" s="183"/>
      <c r="J267" s="184">
        <f>ROUND(I267*H267,2)</f>
        <v>0</v>
      </c>
      <c r="K267" s="180" t="s">
        <v>183</v>
      </c>
      <c r="L267" s="39"/>
      <c r="M267" s="185" t="s">
        <v>19</v>
      </c>
      <c r="N267" s="186" t="s">
        <v>43</v>
      </c>
      <c r="O267" s="64"/>
      <c r="P267" s="187">
        <f>O267*H267</f>
        <v>0</v>
      </c>
      <c r="Q267" s="187">
        <v>0</v>
      </c>
      <c r="R267" s="187">
        <f>Q267*H267</f>
        <v>0</v>
      </c>
      <c r="S267" s="187">
        <v>0</v>
      </c>
      <c r="T267" s="18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9" t="s">
        <v>184</v>
      </c>
      <c r="AT267" s="189" t="s">
        <v>179</v>
      </c>
      <c r="AU267" s="189" t="s">
        <v>194</v>
      </c>
      <c r="AY267" s="17" t="s">
        <v>177</v>
      </c>
      <c r="BE267" s="190">
        <f>IF(N267="základní",J267,0)</f>
        <v>0</v>
      </c>
      <c r="BF267" s="190">
        <f>IF(N267="snížená",J267,0)</f>
        <v>0</v>
      </c>
      <c r="BG267" s="190">
        <f>IF(N267="zákl. přenesená",J267,0)</f>
        <v>0</v>
      </c>
      <c r="BH267" s="190">
        <f>IF(N267="sníž. přenesená",J267,0)</f>
        <v>0</v>
      </c>
      <c r="BI267" s="190">
        <f>IF(N267="nulová",J267,0)</f>
        <v>0</v>
      </c>
      <c r="BJ267" s="17" t="s">
        <v>79</v>
      </c>
      <c r="BK267" s="190">
        <f>ROUND(I267*H267,2)</f>
        <v>0</v>
      </c>
      <c r="BL267" s="17" t="s">
        <v>184</v>
      </c>
      <c r="BM267" s="189" t="s">
        <v>908</v>
      </c>
    </row>
    <row r="268" spans="1:65" s="2" customFormat="1" ht="29.25">
      <c r="A268" s="34"/>
      <c r="B268" s="35"/>
      <c r="C268" s="36"/>
      <c r="D268" s="191" t="s">
        <v>186</v>
      </c>
      <c r="E268" s="36"/>
      <c r="F268" s="192" t="s">
        <v>605</v>
      </c>
      <c r="G268" s="36"/>
      <c r="H268" s="36"/>
      <c r="I268" s="193"/>
      <c r="J268" s="36"/>
      <c r="K268" s="36"/>
      <c r="L268" s="39"/>
      <c r="M268" s="194"/>
      <c r="N268" s="195"/>
      <c r="O268" s="64"/>
      <c r="P268" s="64"/>
      <c r="Q268" s="64"/>
      <c r="R268" s="64"/>
      <c r="S268" s="64"/>
      <c r="T268" s="65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186</v>
      </c>
      <c r="AU268" s="17" t="s">
        <v>194</v>
      </c>
    </row>
    <row r="269" spans="1:65" s="2" customFormat="1" ht="97.5">
      <c r="A269" s="34"/>
      <c r="B269" s="35"/>
      <c r="C269" s="36"/>
      <c r="D269" s="191" t="s">
        <v>188</v>
      </c>
      <c r="E269" s="36"/>
      <c r="F269" s="196" t="s">
        <v>606</v>
      </c>
      <c r="G269" s="36"/>
      <c r="H269" s="36"/>
      <c r="I269" s="193"/>
      <c r="J269" s="36"/>
      <c r="K269" s="36"/>
      <c r="L269" s="39"/>
      <c r="M269" s="194"/>
      <c r="N269" s="195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188</v>
      </c>
      <c r="AU269" s="17" t="s">
        <v>194</v>
      </c>
    </row>
    <row r="270" spans="1:65" s="2" customFormat="1" ht="24.2" customHeight="1">
      <c r="A270" s="34"/>
      <c r="B270" s="35"/>
      <c r="C270" s="178" t="s">
        <v>507</v>
      </c>
      <c r="D270" s="178" t="s">
        <v>179</v>
      </c>
      <c r="E270" s="179" t="s">
        <v>608</v>
      </c>
      <c r="F270" s="180" t="s">
        <v>609</v>
      </c>
      <c r="G270" s="181" t="s">
        <v>257</v>
      </c>
      <c r="H270" s="182">
        <v>311.85300000000001</v>
      </c>
      <c r="I270" s="183"/>
      <c r="J270" s="184">
        <f>ROUND(I270*H270,2)</f>
        <v>0</v>
      </c>
      <c r="K270" s="180" t="s">
        <v>183</v>
      </c>
      <c r="L270" s="39"/>
      <c r="M270" s="185" t="s">
        <v>19</v>
      </c>
      <c r="N270" s="186" t="s">
        <v>43</v>
      </c>
      <c r="O270" s="64"/>
      <c r="P270" s="187">
        <f>O270*H270</f>
        <v>0</v>
      </c>
      <c r="Q270" s="187">
        <v>0</v>
      </c>
      <c r="R270" s="187">
        <f>Q270*H270</f>
        <v>0</v>
      </c>
      <c r="S270" s="187">
        <v>0</v>
      </c>
      <c r="T270" s="18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9" t="s">
        <v>184</v>
      </c>
      <c r="AT270" s="189" t="s">
        <v>179</v>
      </c>
      <c r="AU270" s="189" t="s">
        <v>194</v>
      </c>
      <c r="AY270" s="17" t="s">
        <v>177</v>
      </c>
      <c r="BE270" s="190">
        <f>IF(N270="základní",J270,0)</f>
        <v>0</v>
      </c>
      <c r="BF270" s="190">
        <f>IF(N270="snížená",J270,0)</f>
        <v>0</v>
      </c>
      <c r="BG270" s="190">
        <f>IF(N270="zákl. přenesená",J270,0)</f>
        <v>0</v>
      </c>
      <c r="BH270" s="190">
        <f>IF(N270="sníž. přenesená",J270,0)</f>
        <v>0</v>
      </c>
      <c r="BI270" s="190">
        <f>IF(N270="nulová",J270,0)</f>
        <v>0</v>
      </c>
      <c r="BJ270" s="17" t="s">
        <v>79</v>
      </c>
      <c r="BK270" s="190">
        <f>ROUND(I270*H270,2)</f>
        <v>0</v>
      </c>
      <c r="BL270" s="17" t="s">
        <v>184</v>
      </c>
      <c r="BM270" s="189" t="s">
        <v>909</v>
      </c>
    </row>
    <row r="271" spans="1:65" s="2" customFormat="1" ht="29.25">
      <c r="A271" s="34"/>
      <c r="B271" s="35"/>
      <c r="C271" s="36"/>
      <c r="D271" s="191" t="s">
        <v>186</v>
      </c>
      <c r="E271" s="36"/>
      <c r="F271" s="192" t="s">
        <v>611</v>
      </c>
      <c r="G271" s="36"/>
      <c r="H271" s="36"/>
      <c r="I271" s="193"/>
      <c r="J271" s="36"/>
      <c r="K271" s="36"/>
      <c r="L271" s="39"/>
      <c r="M271" s="194"/>
      <c r="N271" s="195"/>
      <c r="O271" s="64"/>
      <c r="P271" s="64"/>
      <c r="Q271" s="64"/>
      <c r="R271" s="64"/>
      <c r="S271" s="64"/>
      <c r="T271" s="65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186</v>
      </c>
      <c r="AU271" s="17" t="s">
        <v>194</v>
      </c>
    </row>
    <row r="272" spans="1:65" s="2" customFormat="1" ht="97.5">
      <c r="A272" s="34"/>
      <c r="B272" s="35"/>
      <c r="C272" s="36"/>
      <c r="D272" s="191" t="s">
        <v>188</v>
      </c>
      <c r="E272" s="36"/>
      <c r="F272" s="196" t="s">
        <v>606</v>
      </c>
      <c r="G272" s="36"/>
      <c r="H272" s="36"/>
      <c r="I272" s="193"/>
      <c r="J272" s="36"/>
      <c r="K272" s="36"/>
      <c r="L272" s="39"/>
      <c r="M272" s="194"/>
      <c r="N272" s="195"/>
      <c r="O272" s="64"/>
      <c r="P272" s="64"/>
      <c r="Q272" s="64"/>
      <c r="R272" s="64"/>
      <c r="S272" s="64"/>
      <c r="T272" s="65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188</v>
      </c>
      <c r="AU272" s="17" t="s">
        <v>194</v>
      </c>
    </row>
    <row r="273" spans="1:51" s="13" customFormat="1" ht="11.25">
      <c r="B273" s="197"/>
      <c r="C273" s="198"/>
      <c r="D273" s="191" t="s">
        <v>214</v>
      </c>
      <c r="E273" s="199" t="s">
        <v>19</v>
      </c>
      <c r="F273" s="200" t="s">
        <v>910</v>
      </c>
      <c r="G273" s="198"/>
      <c r="H273" s="201">
        <v>311.85300000000001</v>
      </c>
      <c r="I273" s="202"/>
      <c r="J273" s="198"/>
      <c r="K273" s="198"/>
      <c r="L273" s="203"/>
      <c r="M273" s="204"/>
      <c r="N273" s="205"/>
      <c r="O273" s="205"/>
      <c r="P273" s="205"/>
      <c r="Q273" s="205"/>
      <c r="R273" s="205"/>
      <c r="S273" s="205"/>
      <c r="T273" s="206"/>
      <c r="AT273" s="207" t="s">
        <v>214</v>
      </c>
      <c r="AU273" s="207" t="s">
        <v>194</v>
      </c>
      <c r="AV273" s="13" t="s">
        <v>81</v>
      </c>
      <c r="AW273" s="13" t="s">
        <v>34</v>
      </c>
      <c r="AX273" s="13" t="s">
        <v>72</v>
      </c>
      <c r="AY273" s="207" t="s">
        <v>177</v>
      </c>
    </row>
    <row r="274" spans="1:51" s="14" customFormat="1" ht="11.25">
      <c r="B274" s="208"/>
      <c r="C274" s="209"/>
      <c r="D274" s="191" t="s">
        <v>214</v>
      </c>
      <c r="E274" s="210" t="s">
        <v>19</v>
      </c>
      <c r="F274" s="211" t="s">
        <v>217</v>
      </c>
      <c r="G274" s="209"/>
      <c r="H274" s="212">
        <v>311.85300000000001</v>
      </c>
      <c r="I274" s="213"/>
      <c r="J274" s="209"/>
      <c r="K274" s="209"/>
      <c r="L274" s="214"/>
      <c r="M274" s="233"/>
      <c r="N274" s="234"/>
      <c r="O274" s="234"/>
      <c r="P274" s="234"/>
      <c r="Q274" s="234"/>
      <c r="R274" s="234"/>
      <c r="S274" s="234"/>
      <c r="T274" s="235"/>
      <c r="AT274" s="218" t="s">
        <v>214</v>
      </c>
      <c r="AU274" s="218" t="s">
        <v>194</v>
      </c>
      <c r="AV274" s="14" t="s">
        <v>184</v>
      </c>
      <c r="AW274" s="14" t="s">
        <v>34</v>
      </c>
      <c r="AX274" s="14" t="s">
        <v>79</v>
      </c>
      <c r="AY274" s="218" t="s">
        <v>177</v>
      </c>
    </row>
    <row r="275" spans="1:51" s="2" customFormat="1" ht="6.95" customHeight="1">
      <c r="A275" s="34"/>
      <c r="B275" s="47"/>
      <c r="C275" s="48"/>
      <c r="D275" s="48"/>
      <c r="E275" s="48"/>
      <c r="F275" s="48"/>
      <c r="G275" s="48"/>
      <c r="H275" s="48"/>
      <c r="I275" s="48"/>
      <c r="J275" s="48"/>
      <c r="K275" s="48"/>
      <c r="L275" s="39"/>
      <c r="M275" s="34"/>
      <c r="O275" s="34"/>
      <c r="P275" s="34"/>
      <c r="Q275" s="34"/>
      <c r="R275" s="34"/>
      <c r="S275" s="34"/>
      <c r="T275" s="34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</row>
  </sheetData>
  <sheetProtection algorithmName="SHA-512" hashValue="ZQT7XC23wjpmgqag82HwFkJkXUIMPWESkutRDkQEbksuQk3PZOxnUtjf1Hd5r4+18FIR91XSzJx60+FPmPDlag==" saltValue="MoQRt+1gj/2lWuBWdOSukCUymrS94eKV7a+NsuPEgPwXeDllBBK4NnESnTXRi7XBBHxDFygvc4xPjon8zehPFg==" spinCount="100000" sheet="1" objects="1" scenarios="1" formatColumns="0" formatRows="0" autoFilter="0"/>
  <autoFilter ref="C92:K274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9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107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144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2" t="str">
        <f>'Rekapitulace zakázky'!K6</f>
        <v>Oprava mostních objektů trati Rynoltice - Křižany</v>
      </c>
      <c r="F7" s="363"/>
      <c r="G7" s="363"/>
      <c r="H7" s="363"/>
      <c r="L7" s="20"/>
    </row>
    <row r="8" spans="1:46" s="1" customFormat="1" ht="12" customHeight="1">
      <c r="B8" s="20"/>
      <c r="D8" s="112" t="s">
        <v>145</v>
      </c>
      <c r="L8" s="20"/>
    </row>
    <row r="9" spans="1:46" s="2" customFormat="1" ht="16.5" customHeight="1">
      <c r="A9" s="34"/>
      <c r="B9" s="39"/>
      <c r="C9" s="34"/>
      <c r="D9" s="34"/>
      <c r="E9" s="362" t="s">
        <v>708</v>
      </c>
      <c r="F9" s="364"/>
      <c r="G9" s="364"/>
      <c r="H9" s="36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147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5" t="s">
        <v>911</v>
      </c>
      <c r="F11" s="364"/>
      <c r="G11" s="364"/>
      <c r="H11" s="36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149</v>
      </c>
      <c r="G14" s="34"/>
      <c r="H14" s="34"/>
      <c r="I14" s="112" t="s">
        <v>23</v>
      </c>
      <c r="J14" s="114" t="str">
        <f>'Rekapitulace zakázky'!AN8</f>
        <v>4. 8. 2020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30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31</v>
      </c>
      <c r="E19" s="34"/>
      <c r="F19" s="34"/>
      <c r="G19" s="34"/>
      <c r="H19" s="34"/>
      <c r="I19" s="112" t="s">
        <v>26</v>
      </c>
      <c r="J19" s="30" t="str">
        <f>'Rekapitulace zakázky'!AN13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6" t="str">
        <f>'Rekapitulace zakázky'!E14</f>
        <v>Vyplň údaj</v>
      </c>
      <c r="F20" s="367"/>
      <c r="G20" s="367"/>
      <c r="H20" s="367"/>
      <c r="I20" s="112" t="s">
        <v>29</v>
      </c>
      <c r="J20" s="30" t="str">
        <f>'Rekapitulace zakázky'!AN14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33</v>
      </c>
      <c r="E22" s="34"/>
      <c r="F22" s="34"/>
      <c r="G22" s="34"/>
      <c r="H22" s="34"/>
      <c r="I22" s="112" t="s">
        <v>26</v>
      </c>
      <c r="J22" s="103" t="str">
        <f>IF('Rekapitulace zakázky'!AN16="","",'Rekapitulace zakázky'!AN16)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zakázky'!E17="","",'Rekapitulace zakázky'!E17)</f>
        <v xml:space="preserve"> </v>
      </c>
      <c r="F23" s="34"/>
      <c r="G23" s="34"/>
      <c r="H23" s="34"/>
      <c r="I23" s="112" t="s">
        <v>29</v>
      </c>
      <c r="J23" s="103" t="str">
        <f>IF('Rekapitulace zakázky'!AN17="","",'Rekapitulace zakázky'!AN17)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35</v>
      </c>
      <c r="E25" s="34"/>
      <c r="F25" s="34"/>
      <c r="G25" s="34"/>
      <c r="H25" s="34"/>
      <c r="I25" s="112" t="s">
        <v>26</v>
      </c>
      <c r="J25" s="103" t="str">
        <f>IF('Rekapitulace zakázky'!AN19="","",'Rekapitulace zakázky'!AN19)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zakázky'!E20="","",'Rekapitulace zakázky'!E20)</f>
        <v xml:space="preserve"> </v>
      </c>
      <c r="F26" s="34"/>
      <c r="G26" s="34"/>
      <c r="H26" s="34"/>
      <c r="I26" s="112" t="s">
        <v>29</v>
      </c>
      <c r="J26" s="103" t="str">
        <f>IF('Rekapitulace zakázky'!AN20="","",'Rekapitulace zakázky'!AN20)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36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8" t="s">
        <v>19</v>
      </c>
      <c r="F29" s="368"/>
      <c r="G29" s="368"/>
      <c r="H29" s="36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38</v>
      </c>
      <c r="E32" s="34"/>
      <c r="F32" s="34"/>
      <c r="G32" s="34"/>
      <c r="H32" s="34"/>
      <c r="I32" s="34"/>
      <c r="J32" s="120">
        <f>ROUND(J90,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40</v>
      </c>
      <c r="G34" s="34"/>
      <c r="H34" s="34"/>
      <c r="I34" s="121" t="s">
        <v>39</v>
      </c>
      <c r="J34" s="121" t="s">
        <v>41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42</v>
      </c>
      <c r="E35" s="112" t="s">
        <v>43</v>
      </c>
      <c r="F35" s="123">
        <f>ROUND((SUM(BE90:BE118)),  2)</f>
        <v>0</v>
      </c>
      <c r="G35" s="34"/>
      <c r="H35" s="34"/>
      <c r="I35" s="124">
        <v>0.21</v>
      </c>
      <c r="J35" s="123">
        <f>ROUND(((SUM(BE90:BE118))*I35),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44</v>
      </c>
      <c r="F36" s="123">
        <f>ROUND((SUM(BF90:BF118)),  2)</f>
        <v>0</v>
      </c>
      <c r="G36" s="34"/>
      <c r="H36" s="34"/>
      <c r="I36" s="124">
        <v>0.15</v>
      </c>
      <c r="J36" s="123">
        <f>ROUND(((SUM(BF90:BF118))*I36),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ROUND((SUM(BG90:BG118)),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46</v>
      </c>
      <c r="F38" s="123">
        <f>ROUND((SUM(BH90:BH118)),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47</v>
      </c>
      <c r="F39" s="123">
        <f>ROUND((SUM(BI90:BI118)),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150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9" t="str">
        <f>E7</f>
        <v>Oprava mostních objektů trati Rynoltice - Křižany</v>
      </c>
      <c r="F50" s="370"/>
      <c r="G50" s="370"/>
      <c r="H50" s="37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9" t="s">
        <v>708</v>
      </c>
      <c r="F52" s="371"/>
      <c r="G52" s="371"/>
      <c r="H52" s="37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147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3" t="str">
        <f>E11</f>
        <v>2020/08/03.2/LIB - SO 03 - VRN1</v>
      </c>
      <c r="F54" s="371"/>
      <c r="G54" s="371"/>
      <c r="H54" s="37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Jitrava</v>
      </c>
      <c r="G56" s="36"/>
      <c r="H56" s="36"/>
      <c r="I56" s="29" t="s">
        <v>23</v>
      </c>
      <c r="J56" s="59" t="str">
        <f>IF(J14="","",J14)</f>
        <v>4. 8. 2020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6"/>
      <c r="E58" s="36"/>
      <c r="F58" s="27" t="str">
        <f>E17</f>
        <v>Správa železnic, OŘ Hradec Králové</v>
      </c>
      <c r="G58" s="36"/>
      <c r="H58" s="36"/>
      <c r="I58" s="29" t="s">
        <v>33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29" t="s">
        <v>35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151</v>
      </c>
      <c r="D61" s="137"/>
      <c r="E61" s="137"/>
      <c r="F61" s="137"/>
      <c r="G61" s="137"/>
      <c r="H61" s="137"/>
      <c r="I61" s="137"/>
      <c r="J61" s="138" t="s">
        <v>152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70</v>
      </c>
      <c r="D63" s="36"/>
      <c r="E63" s="36"/>
      <c r="F63" s="36"/>
      <c r="G63" s="36"/>
      <c r="H63" s="36"/>
      <c r="I63" s="36"/>
      <c r="J63" s="77">
        <f>J90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153</v>
      </c>
    </row>
    <row r="64" spans="1:47" s="9" customFormat="1" ht="24.95" customHeight="1">
      <c r="B64" s="140"/>
      <c r="C64" s="141"/>
      <c r="D64" s="142" t="s">
        <v>613</v>
      </c>
      <c r="E64" s="143"/>
      <c r="F64" s="143"/>
      <c r="G64" s="143"/>
      <c r="H64" s="143"/>
      <c r="I64" s="143"/>
      <c r="J64" s="144">
        <f>J91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912</v>
      </c>
      <c r="E65" s="148"/>
      <c r="F65" s="148"/>
      <c r="G65" s="148"/>
      <c r="H65" s="148"/>
      <c r="I65" s="148"/>
      <c r="J65" s="149">
        <f>J92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614</v>
      </c>
      <c r="E66" s="148"/>
      <c r="F66" s="148"/>
      <c r="G66" s="148"/>
      <c r="H66" s="148"/>
      <c r="I66" s="148"/>
      <c r="J66" s="149">
        <f>J95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913</v>
      </c>
      <c r="E67" s="148"/>
      <c r="F67" s="148"/>
      <c r="G67" s="148"/>
      <c r="H67" s="148"/>
      <c r="I67" s="148"/>
      <c r="J67" s="149">
        <f>J108</f>
        <v>0</v>
      </c>
      <c r="K67" s="97"/>
      <c r="L67" s="150"/>
    </row>
    <row r="68" spans="1:31" s="10" customFormat="1" ht="19.899999999999999" customHeight="1">
      <c r="B68" s="146"/>
      <c r="C68" s="97"/>
      <c r="D68" s="147" t="s">
        <v>615</v>
      </c>
      <c r="E68" s="148"/>
      <c r="F68" s="148"/>
      <c r="G68" s="148"/>
      <c r="H68" s="148"/>
      <c r="I68" s="148"/>
      <c r="J68" s="149">
        <f>J112</f>
        <v>0</v>
      </c>
      <c r="K68" s="97"/>
      <c r="L68" s="150"/>
    </row>
    <row r="69" spans="1:31" s="2" customFormat="1" ht="21.7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13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113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4" spans="1:31" s="2" customFormat="1" ht="6.95" customHeight="1">
      <c r="A74" s="34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24.95" customHeight="1">
      <c r="A75" s="34"/>
      <c r="B75" s="35"/>
      <c r="C75" s="23" t="s">
        <v>162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16</v>
      </c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69" t="str">
        <f>E7</f>
        <v>Oprava mostních objektů trati Rynoltice - Křižany</v>
      </c>
      <c r="F78" s="370"/>
      <c r="G78" s="370"/>
      <c r="H78" s="370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1" customFormat="1" ht="12" customHeight="1">
      <c r="B79" s="21"/>
      <c r="C79" s="29" t="s">
        <v>145</v>
      </c>
      <c r="D79" s="22"/>
      <c r="E79" s="22"/>
      <c r="F79" s="22"/>
      <c r="G79" s="22"/>
      <c r="H79" s="22"/>
      <c r="I79" s="22"/>
      <c r="J79" s="22"/>
      <c r="K79" s="22"/>
      <c r="L79" s="20"/>
    </row>
    <row r="80" spans="1:31" s="2" customFormat="1" ht="16.5" customHeight="1">
      <c r="A80" s="34"/>
      <c r="B80" s="35"/>
      <c r="C80" s="36"/>
      <c r="D80" s="36"/>
      <c r="E80" s="369" t="s">
        <v>708</v>
      </c>
      <c r="F80" s="371"/>
      <c r="G80" s="371"/>
      <c r="H80" s="371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147</v>
      </c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323" t="str">
        <f>E11</f>
        <v>2020/08/03.2/LIB - SO 03 - VRN1</v>
      </c>
      <c r="F82" s="371"/>
      <c r="G82" s="371"/>
      <c r="H82" s="371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21</v>
      </c>
      <c r="D84" s="36"/>
      <c r="E84" s="36"/>
      <c r="F84" s="27" t="str">
        <f>F14</f>
        <v>Jitrava</v>
      </c>
      <c r="G84" s="36"/>
      <c r="H84" s="36"/>
      <c r="I84" s="29" t="s">
        <v>23</v>
      </c>
      <c r="J84" s="59" t="str">
        <f>IF(J14="","",J14)</f>
        <v>4. 8. 2020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2" customHeight="1">
      <c r="A86" s="34"/>
      <c r="B86" s="35"/>
      <c r="C86" s="29" t="s">
        <v>25</v>
      </c>
      <c r="D86" s="36"/>
      <c r="E86" s="36"/>
      <c r="F86" s="27" t="str">
        <f>E17</f>
        <v>Správa železnic, OŘ Hradec Králové</v>
      </c>
      <c r="G86" s="36"/>
      <c r="H86" s="36"/>
      <c r="I86" s="29" t="s">
        <v>33</v>
      </c>
      <c r="J86" s="32" t="str">
        <f>E23</f>
        <v xml:space="preserve"> </v>
      </c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31</v>
      </c>
      <c r="D87" s="36"/>
      <c r="E87" s="36"/>
      <c r="F87" s="27" t="str">
        <f>IF(E20="","",E20)</f>
        <v>Vyplň údaj</v>
      </c>
      <c r="G87" s="36"/>
      <c r="H87" s="36"/>
      <c r="I87" s="29" t="s">
        <v>35</v>
      </c>
      <c r="J87" s="32" t="str">
        <f>E26</f>
        <v xml:space="preserve"> </v>
      </c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51"/>
      <c r="B89" s="152"/>
      <c r="C89" s="153" t="s">
        <v>163</v>
      </c>
      <c r="D89" s="154" t="s">
        <v>57</v>
      </c>
      <c r="E89" s="154" t="s">
        <v>53</v>
      </c>
      <c r="F89" s="154" t="s">
        <v>54</v>
      </c>
      <c r="G89" s="154" t="s">
        <v>164</v>
      </c>
      <c r="H89" s="154" t="s">
        <v>165</v>
      </c>
      <c r="I89" s="154" t="s">
        <v>166</v>
      </c>
      <c r="J89" s="154" t="s">
        <v>152</v>
      </c>
      <c r="K89" s="155" t="s">
        <v>167</v>
      </c>
      <c r="L89" s="156"/>
      <c r="M89" s="68" t="s">
        <v>19</v>
      </c>
      <c r="N89" s="69" t="s">
        <v>42</v>
      </c>
      <c r="O89" s="69" t="s">
        <v>168</v>
      </c>
      <c r="P89" s="69" t="s">
        <v>169</v>
      </c>
      <c r="Q89" s="69" t="s">
        <v>170</v>
      </c>
      <c r="R89" s="69" t="s">
        <v>171</v>
      </c>
      <c r="S89" s="69" t="s">
        <v>172</v>
      </c>
      <c r="T89" s="70" t="s">
        <v>173</v>
      </c>
      <c r="U89" s="151"/>
      <c r="V89" s="151"/>
      <c r="W89" s="151"/>
      <c r="X89" s="151"/>
      <c r="Y89" s="151"/>
      <c r="Z89" s="151"/>
      <c r="AA89" s="151"/>
      <c r="AB89" s="151"/>
      <c r="AC89" s="151"/>
      <c r="AD89" s="151"/>
      <c r="AE89" s="151"/>
    </row>
    <row r="90" spans="1:65" s="2" customFormat="1" ht="22.9" customHeight="1">
      <c r="A90" s="34"/>
      <c r="B90" s="35"/>
      <c r="C90" s="75" t="s">
        <v>174</v>
      </c>
      <c r="D90" s="36"/>
      <c r="E90" s="36"/>
      <c r="F90" s="36"/>
      <c r="G90" s="36"/>
      <c r="H90" s="36"/>
      <c r="I90" s="36"/>
      <c r="J90" s="157">
        <f>BK90</f>
        <v>0</v>
      </c>
      <c r="K90" s="36"/>
      <c r="L90" s="39"/>
      <c r="M90" s="71"/>
      <c r="N90" s="158"/>
      <c r="O90" s="72"/>
      <c r="P90" s="159">
        <f>P91</f>
        <v>0</v>
      </c>
      <c r="Q90" s="72"/>
      <c r="R90" s="159">
        <f>R91</f>
        <v>0</v>
      </c>
      <c r="S90" s="72"/>
      <c r="T90" s="160">
        <f>T91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71</v>
      </c>
      <c r="AU90" s="17" t="s">
        <v>153</v>
      </c>
      <c r="BK90" s="161">
        <f>BK91</f>
        <v>0</v>
      </c>
    </row>
    <row r="91" spans="1:65" s="12" customFormat="1" ht="25.9" customHeight="1">
      <c r="B91" s="162"/>
      <c r="C91" s="163"/>
      <c r="D91" s="164" t="s">
        <v>71</v>
      </c>
      <c r="E91" s="165" t="s">
        <v>616</v>
      </c>
      <c r="F91" s="165" t="s">
        <v>617</v>
      </c>
      <c r="G91" s="163"/>
      <c r="H91" s="163"/>
      <c r="I91" s="166"/>
      <c r="J91" s="167">
        <f>BK91</f>
        <v>0</v>
      </c>
      <c r="K91" s="163"/>
      <c r="L91" s="168"/>
      <c r="M91" s="169"/>
      <c r="N91" s="170"/>
      <c r="O91" s="170"/>
      <c r="P91" s="171">
        <f>P92+P95+P108+P112</f>
        <v>0</v>
      </c>
      <c r="Q91" s="170"/>
      <c r="R91" s="171">
        <f>R92+R95+R108+R112</f>
        <v>0</v>
      </c>
      <c r="S91" s="170"/>
      <c r="T91" s="172">
        <f>T92+T95+T108+T112</f>
        <v>0</v>
      </c>
      <c r="AR91" s="173" t="s">
        <v>207</v>
      </c>
      <c r="AT91" s="174" t="s">
        <v>71</v>
      </c>
      <c r="AU91" s="174" t="s">
        <v>72</v>
      </c>
      <c r="AY91" s="173" t="s">
        <v>177</v>
      </c>
      <c r="BK91" s="175">
        <f>BK92+BK95+BK108+BK112</f>
        <v>0</v>
      </c>
    </row>
    <row r="92" spans="1:65" s="12" customFormat="1" ht="22.9" customHeight="1">
      <c r="B92" s="162"/>
      <c r="C92" s="163"/>
      <c r="D92" s="164" t="s">
        <v>71</v>
      </c>
      <c r="E92" s="176" t="s">
        <v>914</v>
      </c>
      <c r="F92" s="176" t="s">
        <v>915</v>
      </c>
      <c r="G92" s="163"/>
      <c r="H92" s="163"/>
      <c r="I92" s="166"/>
      <c r="J92" s="177">
        <f>BK92</f>
        <v>0</v>
      </c>
      <c r="K92" s="163"/>
      <c r="L92" s="168"/>
      <c r="M92" s="169"/>
      <c r="N92" s="170"/>
      <c r="O92" s="170"/>
      <c r="P92" s="171">
        <f>SUM(P93:P94)</f>
        <v>0</v>
      </c>
      <c r="Q92" s="170"/>
      <c r="R92" s="171">
        <f>SUM(R93:R94)</f>
        <v>0</v>
      </c>
      <c r="S92" s="170"/>
      <c r="T92" s="172">
        <f>SUM(T93:T94)</f>
        <v>0</v>
      </c>
      <c r="AR92" s="173" t="s">
        <v>207</v>
      </c>
      <c r="AT92" s="174" t="s">
        <v>71</v>
      </c>
      <c r="AU92" s="174" t="s">
        <v>79</v>
      </c>
      <c r="AY92" s="173" t="s">
        <v>177</v>
      </c>
      <c r="BK92" s="175">
        <f>SUM(BK93:BK94)</f>
        <v>0</v>
      </c>
    </row>
    <row r="93" spans="1:65" s="2" customFormat="1" ht="14.45" customHeight="1">
      <c r="A93" s="34"/>
      <c r="B93" s="35"/>
      <c r="C93" s="178" t="s">
        <v>79</v>
      </c>
      <c r="D93" s="178" t="s">
        <v>179</v>
      </c>
      <c r="E93" s="179" t="s">
        <v>916</v>
      </c>
      <c r="F93" s="180" t="s">
        <v>917</v>
      </c>
      <c r="G93" s="181" t="s">
        <v>622</v>
      </c>
      <c r="H93" s="182">
        <v>1</v>
      </c>
      <c r="I93" s="183"/>
      <c r="J93" s="184">
        <f>ROUND(I93*H93,2)</f>
        <v>0</v>
      </c>
      <c r="K93" s="180" t="s">
        <v>183</v>
      </c>
      <c r="L93" s="39"/>
      <c r="M93" s="185" t="s">
        <v>19</v>
      </c>
      <c r="N93" s="186" t="s">
        <v>43</v>
      </c>
      <c r="O93" s="64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9" t="s">
        <v>623</v>
      </c>
      <c r="AT93" s="189" t="s">
        <v>179</v>
      </c>
      <c r="AU93" s="189" t="s">
        <v>81</v>
      </c>
      <c r="AY93" s="17" t="s">
        <v>177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7" t="s">
        <v>79</v>
      </c>
      <c r="BK93" s="190">
        <f>ROUND(I93*H93,2)</f>
        <v>0</v>
      </c>
      <c r="BL93" s="17" t="s">
        <v>623</v>
      </c>
      <c r="BM93" s="189" t="s">
        <v>918</v>
      </c>
    </row>
    <row r="94" spans="1:65" s="2" customFormat="1" ht="11.25">
      <c r="A94" s="34"/>
      <c r="B94" s="35"/>
      <c r="C94" s="36"/>
      <c r="D94" s="191" t="s">
        <v>186</v>
      </c>
      <c r="E94" s="36"/>
      <c r="F94" s="192" t="s">
        <v>917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186</v>
      </c>
      <c r="AU94" s="17" t="s">
        <v>81</v>
      </c>
    </row>
    <row r="95" spans="1:65" s="12" customFormat="1" ht="22.9" customHeight="1">
      <c r="B95" s="162"/>
      <c r="C95" s="163"/>
      <c r="D95" s="164" t="s">
        <v>71</v>
      </c>
      <c r="E95" s="176" t="s">
        <v>618</v>
      </c>
      <c r="F95" s="176" t="s">
        <v>619</v>
      </c>
      <c r="G95" s="163"/>
      <c r="H95" s="163"/>
      <c r="I95" s="166"/>
      <c r="J95" s="177">
        <f>BK95</f>
        <v>0</v>
      </c>
      <c r="K95" s="163"/>
      <c r="L95" s="168"/>
      <c r="M95" s="169"/>
      <c r="N95" s="170"/>
      <c r="O95" s="170"/>
      <c r="P95" s="171">
        <f>SUM(P96:P107)</f>
        <v>0</v>
      </c>
      <c r="Q95" s="170"/>
      <c r="R95" s="171">
        <f>SUM(R96:R107)</f>
        <v>0</v>
      </c>
      <c r="S95" s="170"/>
      <c r="T95" s="172">
        <f>SUM(T96:T107)</f>
        <v>0</v>
      </c>
      <c r="AR95" s="173" t="s">
        <v>207</v>
      </c>
      <c r="AT95" s="174" t="s">
        <v>71</v>
      </c>
      <c r="AU95" s="174" t="s">
        <v>79</v>
      </c>
      <c r="AY95" s="173" t="s">
        <v>177</v>
      </c>
      <c r="BK95" s="175">
        <f>SUM(BK96:BK107)</f>
        <v>0</v>
      </c>
    </row>
    <row r="96" spans="1:65" s="2" customFormat="1" ht="14.45" customHeight="1">
      <c r="A96" s="34"/>
      <c r="B96" s="35"/>
      <c r="C96" s="178" t="s">
        <v>81</v>
      </c>
      <c r="D96" s="178" t="s">
        <v>179</v>
      </c>
      <c r="E96" s="179" t="s">
        <v>620</v>
      </c>
      <c r="F96" s="180" t="s">
        <v>621</v>
      </c>
      <c r="G96" s="181" t="s">
        <v>622</v>
      </c>
      <c r="H96" s="182">
        <v>1</v>
      </c>
      <c r="I96" s="183"/>
      <c r="J96" s="184">
        <f>ROUND(I96*H96,2)</f>
        <v>0</v>
      </c>
      <c r="K96" s="180" t="s">
        <v>183</v>
      </c>
      <c r="L96" s="39"/>
      <c r="M96" s="185" t="s">
        <v>19</v>
      </c>
      <c r="N96" s="186" t="s">
        <v>43</v>
      </c>
      <c r="O96" s="64"/>
      <c r="P96" s="187">
        <f>O96*H96</f>
        <v>0</v>
      </c>
      <c r="Q96" s="187">
        <v>0</v>
      </c>
      <c r="R96" s="187">
        <f>Q96*H96</f>
        <v>0</v>
      </c>
      <c r="S96" s="187">
        <v>0</v>
      </c>
      <c r="T96" s="18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9" t="s">
        <v>623</v>
      </c>
      <c r="AT96" s="189" t="s">
        <v>179</v>
      </c>
      <c r="AU96" s="189" t="s">
        <v>81</v>
      </c>
      <c r="AY96" s="17" t="s">
        <v>177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17" t="s">
        <v>79</v>
      </c>
      <c r="BK96" s="190">
        <f>ROUND(I96*H96,2)</f>
        <v>0</v>
      </c>
      <c r="BL96" s="17" t="s">
        <v>623</v>
      </c>
      <c r="BM96" s="189" t="s">
        <v>919</v>
      </c>
    </row>
    <row r="97" spans="1:65" s="2" customFormat="1" ht="11.25">
      <c r="A97" s="34"/>
      <c r="B97" s="35"/>
      <c r="C97" s="36"/>
      <c r="D97" s="191" t="s">
        <v>186</v>
      </c>
      <c r="E97" s="36"/>
      <c r="F97" s="192" t="s">
        <v>621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186</v>
      </c>
      <c r="AU97" s="17" t="s">
        <v>81</v>
      </c>
    </row>
    <row r="98" spans="1:65" s="2" customFormat="1" ht="14.45" customHeight="1">
      <c r="A98" s="34"/>
      <c r="B98" s="35"/>
      <c r="C98" s="178" t="s">
        <v>194</v>
      </c>
      <c r="D98" s="178" t="s">
        <v>179</v>
      </c>
      <c r="E98" s="179" t="s">
        <v>625</v>
      </c>
      <c r="F98" s="180" t="s">
        <v>626</v>
      </c>
      <c r="G98" s="181" t="s">
        <v>622</v>
      </c>
      <c r="H98" s="182">
        <v>1</v>
      </c>
      <c r="I98" s="183"/>
      <c r="J98" s="184">
        <f>ROUND(I98*H98,2)</f>
        <v>0</v>
      </c>
      <c r="K98" s="180" t="s">
        <v>183</v>
      </c>
      <c r="L98" s="39"/>
      <c r="M98" s="185" t="s">
        <v>19</v>
      </c>
      <c r="N98" s="186" t="s">
        <v>43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623</v>
      </c>
      <c r="AT98" s="189" t="s">
        <v>179</v>
      </c>
      <c r="AU98" s="189" t="s">
        <v>81</v>
      </c>
      <c r="AY98" s="17" t="s">
        <v>177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79</v>
      </c>
      <c r="BK98" s="190">
        <f>ROUND(I98*H98,2)</f>
        <v>0</v>
      </c>
      <c r="BL98" s="17" t="s">
        <v>623</v>
      </c>
      <c r="BM98" s="189" t="s">
        <v>920</v>
      </c>
    </row>
    <row r="99" spans="1:65" s="2" customFormat="1" ht="11.25">
      <c r="A99" s="34"/>
      <c r="B99" s="35"/>
      <c r="C99" s="36"/>
      <c r="D99" s="191" t="s">
        <v>186</v>
      </c>
      <c r="E99" s="36"/>
      <c r="F99" s="192" t="s">
        <v>626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186</v>
      </c>
      <c r="AU99" s="17" t="s">
        <v>81</v>
      </c>
    </row>
    <row r="100" spans="1:65" s="2" customFormat="1" ht="14.45" customHeight="1">
      <c r="A100" s="34"/>
      <c r="B100" s="35"/>
      <c r="C100" s="178" t="s">
        <v>184</v>
      </c>
      <c r="D100" s="178" t="s">
        <v>179</v>
      </c>
      <c r="E100" s="179" t="s">
        <v>629</v>
      </c>
      <c r="F100" s="180" t="s">
        <v>630</v>
      </c>
      <c r="G100" s="181" t="s">
        <v>622</v>
      </c>
      <c r="H100" s="182">
        <v>1</v>
      </c>
      <c r="I100" s="183"/>
      <c r="J100" s="184">
        <f>ROUND(I100*H100,2)</f>
        <v>0</v>
      </c>
      <c r="K100" s="180" t="s">
        <v>183</v>
      </c>
      <c r="L100" s="39"/>
      <c r="M100" s="185" t="s">
        <v>19</v>
      </c>
      <c r="N100" s="186" t="s">
        <v>43</v>
      </c>
      <c r="O100" s="64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9" t="s">
        <v>623</v>
      </c>
      <c r="AT100" s="189" t="s">
        <v>179</v>
      </c>
      <c r="AU100" s="189" t="s">
        <v>81</v>
      </c>
      <c r="AY100" s="17" t="s">
        <v>177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17" t="s">
        <v>79</v>
      </c>
      <c r="BK100" s="190">
        <f>ROUND(I100*H100,2)</f>
        <v>0</v>
      </c>
      <c r="BL100" s="17" t="s">
        <v>623</v>
      </c>
      <c r="BM100" s="189" t="s">
        <v>921</v>
      </c>
    </row>
    <row r="101" spans="1:65" s="2" customFormat="1" ht="11.25">
      <c r="A101" s="34"/>
      <c r="B101" s="35"/>
      <c r="C101" s="36"/>
      <c r="D101" s="191" t="s">
        <v>186</v>
      </c>
      <c r="E101" s="36"/>
      <c r="F101" s="192" t="s">
        <v>630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186</v>
      </c>
      <c r="AU101" s="17" t="s">
        <v>81</v>
      </c>
    </row>
    <row r="102" spans="1:65" s="2" customFormat="1" ht="14.45" customHeight="1">
      <c r="A102" s="34"/>
      <c r="B102" s="35"/>
      <c r="C102" s="178" t="s">
        <v>207</v>
      </c>
      <c r="D102" s="178" t="s">
        <v>179</v>
      </c>
      <c r="E102" s="179" t="s">
        <v>632</v>
      </c>
      <c r="F102" s="180" t="s">
        <v>633</v>
      </c>
      <c r="G102" s="181" t="s">
        <v>622</v>
      </c>
      <c r="H102" s="182">
        <v>1</v>
      </c>
      <c r="I102" s="183"/>
      <c r="J102" s="184">
        <f>ROUND(I102*H102,2)</f>
        <v>0</v>
      </c>
      <c r="K102" s="180" t="s">
        <v>183</v>
      </c>
      <c r="L102" s="39"/>
      <c r="M102" s="185" t="s">
        <v>19</v>
      </c>
      <c r="N102" s="186" t="s">
        <v>43</v>
      </c>
      <c r="O102" s="64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623</v>
      </c>
      <c r="AT102" s="189" t="s">
        <v>179</v>
      </c>
      <c r="AU102" s="189" t="s">
        <v>81</v>
      </c>
      <c r="AY102" s="17" t="s">
        <v>177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7" t="s">
        <v>79</v>
      </c>
      <c r="BK102" s="190">
        <f>ROUND(I102*H102,2)</f>
        <v>0</v>
      </c>
      <c r="BL102" s="17" t="s">
        <v>623</v>
      </c>
      <c r="BM102" s="189" t="s">
        <v>922</v>
      </c>
    </row>
    <row r="103" spans="1:65" s="2" customFormat="1" ht="11.25">
      <c r="A103" s="34"/>
      <c r="B103" s="35"/>
      <c r="C103" s="36"/>
      <c r="D103" s="191" t="s">
        <v>186</v>
      </c>
      <c r="E103" s="36"/>
      <c r="F103" s="192" t="s">
        <v>633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186</v>
      </c>
      <c r="AU103" s="17" t="s">
        <v>81</v>
      </c>
    </row>
    <row r="104" spans="1:65" s="2" customFormat="1" ht="14.45" customHeight="1">
      <c r="A104" s="34"/>
      <c r="B104" s="35"/>
      <c r="C104" s="178" t="s">
        <v>218</v>
      </c>
      <c r="D104" s="178" t="s">
        <v>179</v>
      </c>
      <c r="E104" s="179" t="s">
        <v>635</v>
      </c>
      <c r="F104" s="180" t="s">
        <v>636</v>
      </c>
      <c r="G104" s="181" t="s">
        <v>622</v>
      </c>
      <c r="H104" s="182">
        <v>1</v>
      </c>
      <c r="I104" s="183"/>
      <c r="J104" s="184">
        <f>ROUND(I104*H104,2)</f>
        <v>0</v>
      </c>
      <c r="K104" s="180" t="s">
        <v>183</v>
      </c>
      <c r="L104" s="39"/>
      <c r="M104" s="185" t="s">
        <v>19</v>
      </c>
      <c r="N104" s="186" t="s">
        <v>43</v>
      </c>
      <c r="O104" s="64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9" t="s">
        <v>623</v>
      </c>
      <c r="AT104" s="189" t="s">
        <v>179</v>
      </c>
      <c r="AU104" s="189" t="s">
        <v>81</v>
      </c>
      <c r="AY104" s="17" t="s">
        <v>177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7" t="s">
        <v>79</v>
      </c>
      <c r="BK104" s="190">
        <f>ROUND(I104*H104,2)</f>
        <v>0</v>
      </c>
      <c r="BL104" s="17" t="s">
        <v>623</v>
      </c>
      <c r="BM104" s="189" t="s">
        <v>923</v>
      </c>
    </row>
    <row r="105" spans="1:65" s="2" customFormat="1" ht="11.25">
      <c r="A105" s="34"/>
      <c r="B105" s="35"/>
      <c r="C105" s="36"/>
      <c r="D105" s="191" t="s">
        <v>186</v>
      </c>
      <c r="E105" s="36"/>
      <c r="F105" s="192" t="s">
        <v>636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186</v>
      </c>
      <c r="AU105" s="17" t="s">
        <v>81</v>
      </c>
    </row>
    <row r="106" spans="1:65" s="2" customFormat="1" ht="14.45" customHeight="1">
      <c r="A106" s="34"/>
      <c r="B106" s="35"/>
      <c r="C106" s="178" t="s">
        <v>223</v>
      </c>
      <c r="D106" s="178" t="s">
        <v>179</v>
      </c>
      <c r="E106" s="179" t="s">
        <v>638</v>
      </c>
      <c r="F106" s="180" t="s">
        <v>639</v>
      </c>
      <c r="G106" s="181" t="s">
        <v>622</v>
      </c>
      <c r="H106" s="182">
        <v>1</v>
      </c>
      <c r="I106" s="183"/>
      <c r="J106" s="184">
        <f>ROUND(I106*H106,2)</f>
        <v>0</v>
      </c>
      <c r="K106" s="180" t="s">
        <v>183</v>
      </c>
      <c r="L106" s="39"/>
      <c r="M106" s="185" t="s">
        <v>19</v>
      </c>
      <c r="N106" s="186" t="s">
        <v>43</v>
      </c>
      <c r="O106" s="64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623</v>
      </c>
      <c r="AT106" s="189" t="s">
        <v>179</v>
      </c>
      <c r="AU106" s="189" t="s">
        <v>81</v>
      </c>
      <c r="AY106" s="17" t="s">
        <v>177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79</v>
      </c>
      <c r="BK106" s="190">
        <f>ROUND(I106*H106,2)</f>
        <v>0</v>
      </c>
      <c r="BL106" s="17" t="s">
        <v>623</v>
      </c>
      <c r="BM106" s="189" t="s">
        <v>924</v>
      </c>
    </row>
    <row r="107" spans="1:65" s="2" customFormat="1" ht="11.25">
      <c r="A107" s="34"/>
      <c r="B107" s="35"/>
      <c r="C107" s="36"/>
      <c r="D107" s="191" t="s">
        <v>186</v>
      </c>
      <c r="E107" s="36"/>
      <c r="F107" s="192" t="s">
        <v>639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186</v>
      </c>
      <c r="AU107" s="17" t="s">
        <v>81</v>
      </c>
    </row>
    <row r="108" spans="1:65" s="12" customFormat="1" ht="22.9" customHeight="1">
      <c r="B108" s="162"/>
      <c r="C108" s="163"/>
      <c r="D108" s="164" t="s">
        <v>71</v>
      </c>
      <c r="E108" s="176" t="s">
        <v>925</v>
      </c>
      <c r="F108" s="176" t="s">
        <v>926</v>
      </c>
      <c r="G108" s="163"/>
      <c r="H108" s="163"/>
      <c r="I108" s="166"/>
      <c r="J108" s="177">
        <f>BK108</f>
        <v>0</v>
      </c>
      <c r="K108" s="163"/>
      <c r="L108" s="168"/>
      <c r="M108" s="169"/>
      <c r="N108" s="170"/>
      <c r="O108" s="170"/>
      <c r="P108" s="171">
        <f>SUM(P109:P111)</f>
        <v>0</v>
      </c>
      <c r="Q108" s="170"/>
      <c r="R108" s="171">
        <f>SUM(R109:R111)</f>
        <v>0</v>
      </c>
      <c r="S108" s="170"/>
      <c r="T108" s="172">
        <f>SUM(T109:T111)</f>
        <v>0</v>
      </c>
      <c r="AR108" s="173" t="s">
        <v>207</v>
      </c>
      <c r="AT108" s="174" t="s">
        <v>71</v>
      </c>
      <c r="AU108" s="174" t="s">
        <v>79</v>
      </c>
      <c r="AY108" s="173" t="s">
        <v>177</v>
      </c>
      <c r="BK108" s="175">
        <f>SUM(BK109:BK111)</f>
        <v>0</v>
      </c>
    </row>
    <row r="109" spans="1:65" s="2" customFormat="1" ht="14.45" customHeight="1">
      <c r="A109" s="34"/>
      <c r="B109" s="35"/>
      <c r="C109" s="178" t="s">
        <v>229</v>
      </c>
      <c r="D109" s="178" t="s">
        <v>179</v>
      </c>
      <c r="E109" s="179" t="s">
        <v>927</v>
      </c>
      <c r="F109" s="180" t="s">
        <v>928</v>
      </c>
      <c r="G109" s="181" t="s">
        <v>645</v>
      </c>
      <c r="H109" s="182">
        <v>60</v>
      </c>
      <c r="I109" s="183"/>
      <c r="J109" s="184">
        <f>ROUND(I109*H109,2)</f>
        <v>0</v>
      </c>
      <c r="K109" s="180" t="s">
        <v>183</v>
      </c>
      <c r="L109" s="39"/>
      <c r="M109" s="185" t="s">
        <v>19</v>
      </c>
      <c r="N109" s="186" t="s">
        <v>43</v>
      </c>
      <c r="O109" s="64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623</v>
      </c>
      <c r="AT109" s="189" t="s">
        <v>179</v>
      </c>
      <c r="AU109" s="189" t="s">
        <v>81</v>
      </c>
      <c r="AY109" s="17" t="s">
        <v>177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7" t="s">
        <v>79</v>
      </c>
      <c r="BK109" s="190">
        <f>ROUND(I109*H109,2)</f>
        <v>0</v>
      </c>
      <c r="BL109" s="17" t="s">
        <v>623</v>
      </c>
      <c r="BM109" s="189" t="s">
        <v>929</v>
      </c>
    </row>
    <row r="110" spans="1:65" s="2" customFormat="1" ht="11.25">
      <c r="A110" s="34"/>
      <c r="B110" s="35"/>
      <c r="C110" s="36"/>
      <c r="D110" s="191" t="s">
        <v>186</v>
      </c>
      <c r="E110" s="36"/>
      <c r="F110" s="192" t="s">
        <v>928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186</v>
      </c>
      <c r="AU110" s="17" t="s">
        <v>81</v>
      </c>
    </row>
    <row r="111" spans="1:65" s="2" customFormat="1" ht="19.5">
      <c r="A111" s="34"/>
      <c r="B111" s="35"/>
      <c r="C111" s="36"/>
      <c r="D111" s="191" t="s">
        <v>205</v>
      </c>
      <c r="E111" s="36"/>
      <c r="F111" s="196" t="s">
        <v>647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205</v>
      </c>
      <c r="AU111" s="17" t="s">
        <v>81</v>
      </c>
    </row>
    <row r="112" spans="1:65" s="12" customFormat="1" ht="22.9" customHeight="1">
      <c r="B112" s="162"/>
      <c r="C112" s="163"/>
      <c r="D112" s="164" t="s">
        <v>71</v>
      </c>
      <c r="E112" s="176" t="s">
        <v>641</v>
      </c>
      <c r="F112" s="176" t="s">
        <v>642</v>
      </c>
      <c r="G112" s="163"/>
      <c r="H112" s="163"/>
      <c r="I112" s="166"/>
      <c r="J112" s="177">
        <f>BK112</f>
        <v>0</v>
      </c>
      <c r="K112" s="163"/>
      <c r="L112" s="168"/>
      <c r="M112" s="169"/>
      <c r="N112" s="170"/>
      <c r="O112" s="170"/>
      <c r="P112" s="171">
        <f>SUM(P113:P118)</f>
        <v>0</v>
      </c>
      <c r="Q112" s="170"/>
      <c r="R112" s="171">
        <f>SUM(R113:R118)</f>
        <v>0</v>
      </c>
      <c r="S112" s="170"/>
      <c r="T112" s="172">
        <f>SUM(T113:T118)</f>
        <v>0</v>
      </c>
      <c r="AR112" s="173" t="s">
        <v>207</v>
      </c>
      <c r="AT112" s="174" t="s">
        <v>71</v>
      </c>
      <c r="AU112" s="174" t="s">
        <v>79</v>
      </c>
      <c r="AY112" s="173" t="s">
        <v>177</v>
      </c>
      <c r="BK112" s="175">
        <f>SUM(BK113:BK118)</f>
        <v>0</v>
      </c>
    </row>
    <row r="113" spans="1:65" s="2" customFormat="1" ht="14.45" customHeight="1">
      <c r="A113" s="34"/>
      <c r="B113" s="35"/>
      <c r="C113" s="178" t="s">
        <v>236</v>
      </c>
      <c r="D113" s="178" t="s">
        <v>179</v>
      </c>
      <c r="E113" s="179" t="s">
        <v>648</v>
      </c>
      <c r="F113" s="180" t="s">
        <v>649</v>
      </c>
      <c r="G113" s="181" t="s">
        <v>622</v>
      </c>
      <c r="H113" s="182">
        <v>1</v>
      </c>
      <c r="I113" s="183"/>
      <c r="J113" s="184">
        <f>ROUND(I113*H113,2)</f>
        <v>0</v>
      </c>
      <c r="K113" s="180" t="s">
        <v>183</v>
      </c>
      <c r="L113" s="39"/>
      <c r="M113" s="185" t="s">
        <v>19</v>
      </c>
      <c r="N113" s="186" t="s">
        <v>43</v>
      </c>
      <c r="O113" s="64"/>
      <c r="P113" s="187">
        <f>O113*H113</f>
        <v>0</v>
      </c>
      <c r="Q113" s="187">
        <v>0</v>
      </c>
      <c r="R113" s="187">
        <f>Q113*H113</f>
        <v>0</v>
      </c>
      <c r="S113" s="187">
        <v>0</v>
      </c>
      <c r="T113" s="188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9" t="s">
        <v>623</v>
      </c>
      <c r="AT113" s="189" t="s">
        <v>179</v>
      </c>
      <c r="AU113" s="189" t="s">
        <v>81</v>
      </c>
      <c r="AY113" s="17" t="s">
        <v>177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7" t="s">
        <v>79</v>
      </c>
      <c r="BK113" s="190">
        <f>ROUND(I113*H113,2)</f>
        <v>0</v>
      </c>
      <c r="BL113" s="17" t="s">
        <v>623</v>
      </c>
      <c r="BM113" s="189" t="s">
        <v>930</v>
      </c>
    </row>
    <row r="114" spans="1:65" s="2" customFormat="1" ht="11.25">
      <c r="A114" s="34"/>
      <c r="B114" s="35"/>
      <c r="C114" s="36"/>
      <c r="D114" s="191" t="s">
        <v>186</v>
      </c>
      <c r="E114" s="36"/>
      <c r="F114" s="192" t="s">
        <v>649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186</v>
      </c>
      <c r="AU114" s="17" t="s">
        <v>81</v>
      </c>
    </row>
    <row r="115" spans="1:65" s="2" customFormat="1" ht="14.45" customHeight="1">
      <c r="A115" s="34"/>
      <c r="B115" s="35"/>
      <c r="C115" s="178" t="s">
        <v>244</v>
      </c>
      <c r="D115" s="178" t="s">
        <v>179</v>
      </c>
      <c r="E115" s="179" t="s">
        <v>651</v>
      </c>
      <c r="F115" s="180" t="s">
        <v>652</v>
      </c>
      <c r="G115" s="181" t="s">
        <v>622</v>
      </c>
      <c r="H115" s="182">
        <v>1</v>
      </c>
      <c r="I115" s="183"/>
      <c r="J115" s="184">
        <f>ROUND(I115*H115,2)</f>
        <v>0</v>
      </c>
      <c r="K115" s="180" t="s">
        <v>183</v>
      </c>
      <c r="L115" s="39"/>
      <c r="M115" s="185" t="s">
        <v>19</v>
      </c>
      <c r="N115" s="186" t="s">
        <v>43</v>
      </c>
      <c r="O115" s="64"/>
      <c r="P115" s="187">
        <f>O115*H115</f>
        <v>0</v>
      </c>
      <c r="Q115" s="187">
        <v>0</v>
      </c>
      <c r="R115" s="187">
        <f>Q115*H115</f>
        <v>0</v>
      </c>
      <c r="S115" s="187">
        <v>0</v>
      </c>
      <c r="T115" s="188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9" t="s">
        <v>623</v>
      </c>
      <c r="AT115" s="189" t="s">
        <v>179</v>
      </c>
      <c r="AU115" s="189" t="s">
        <v>81</v>
      </c>
      <c r="AY115" s="17" t="s">
        <v>177</v>
      </c>
      <c r="BE115" s="190">
        <f>IF(N115="základní",J115,0)</f>
        <v>0</v>
      </c>
      <c r="BF115" s="190">
        <f>IF(N115="snížená",J115,0)</f>
        <v>0</v>
      </c>
      <c r="BG115" s="190">
        <f>IF(N115="zákl. přenesená",J115,0)</f>
        <v>0</v>
      </c>
      <c r="BH115" s="190">
        <f>IF(N115="sníž. přenesená",J115,0)</f>
        <v>0</v>
      </c>
      <c r="BI115" s="190">
        <f>IF(N115="nulová",J115,0)</f>
        <v>0</v>
      </c>
      <c r="BJ115" s="17" t="s">
        <v>79</v>
      </c>
      <c r="BK115" s="190">
        <f>ROUND(I115*H115,2)</f>
        <v>0</v>
      </c>
      <c r="BL115" s="17" t="s">
        <v>623</v>
      </c>
      <c r="BM115" s="189" t="s">
        <v>931</v>
      </c>
    </row>
    <row r="116" spans="1:65" s="2" customFormat="1" ht="11.25">
      <c r="A116" s="34"/>
      <c r="B116" s="35"/>
      <c r="C116" s="36"/>
      <c r="D116" s="191" t="s">
        <v>186</v>
      </c>
      <c r="E116" s="36"/>
      <c r="F116" s="192" t="s">
        <v>652</v>
      </c>
      <c r="G116" s="36"/>
      <c r="H116" s="36"/>
      <c r="I116" s="193"/>
      <c r="J116" s="36"/>
      <c r="K116" s="36"/>
      <c r="L116" s="39"/>
      <c r="M116" s="194"/>
      <c r="N116" s="195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186</v>
      </c>
      <c r="AU116" s="17" t="s">
        <v>81</v>
      </c>
    </row>
    <row r="117" spans="1:65" s="2" customFormat="1" ht="14.45" customHeight="1">
      <c r="A117" s="34"/>
      <c r="B117" s="35"/>
      <c r="C117" s="178" t="s">
        <v>249</v>
      </c>
      <c r="D117" s="178" t="s">
        <v>179</v>
      </c>
      <c r="E117" s="179" t="s">
        <v>654</v>
      </c>
      <c r="F117" s="180" t="s">
        <v>655</v>
      </c>
      <c r="G117" s="181" t="s">
        <v>622</v>
      </c>
      <c r="H117" s="182">
        <v>1</v>
      </c>
      <c r="I117" s="183"/>
      <c r="J117" s="184">
        <f>ROUND(I117*H117,2)</f>
        <v>0</v>
      </c>
      <c r="K117" s="180" t="s">
        <v>183</v>
      </c>
      <c r="L117" s="39"/>
      <c r="M117" s="185" t="s">
        <v>19</v>
      </c>
      <c r="N117" s="186" t="s">
        <v>43</v>
      </c>
      <c r="O117" s="64"/>
      <c r="P117" s="187">
        <f>O117*H117</f>
        <v>0</v>
      </c>
      <c r="Q117" s="187">
        <v>0</v>
      </c>
      <c r="R117" s="187">
        <f>Q117*H117</f>
        <v>0</v>
      </c>
      <c r="S117" s="187">
        <v>0</v>
      </c>
      <c r="T117" s="18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623</v>
      </c>
      <c r="AT117" s="189" t="s">
        <v>179</v>
      </c>
      <c r="AU117" s="189" t="s">
        <v>81</v>
      </c>
      <c r="AY117" s="17" t="s">
        <v>177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7" t="s">
        <v>79</v>
      </c>
      <c r="BK117" s="190">
        <f>ROUND(I117*H117,2)</f>
        <v>0</v>
      </c>
      <c r="BL117" s="17" t="s">
        <v>623</v>
      </c>
      <c r="BM117" s="189" t="s">
        <v>932</v>
      </c>
    </row>
    <row r="118" spans="1:65" s="2" customFormat="1" ht="11.25">
      <c r="A118" s="34"/>
      <c r="B118" s="35"/>
      <c r="C118" s="36"/>
      <c r="D118" s="191" t="s">
        <v>186</v>
      </c>
      <c r="E118" s="36"/>
      <c r="F118" s="192" t="s">
        <v>655</v>
      </c>
      <c r="G118" s="36"/>
      <c r="H118" s="36"/>
      <c r="I118" s="193"/>
      <c r="J118" s="36"/>
      <c r="K118" s="36"/>
      <c r="L118" s="39"/>
      <c r="M118" s="229"/>
      <c r="N118" s="230"/>
      <c r="O118" s="231"/>
      <c r="P118" s="231"/>
      <c r="Q118" s="231"/>
      <c r="R118" s="231"/>
      <c r="S118" s="231"/>
      <c r="T118" s="232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186</v>
      </c>
      <c r="AU118" s="17" t="s">
        <v>81</v>
      </c>
    </row>
    <row r="119" spans="1:65" s="2" customFormat="1" ht="6.95" customHeight="1">
      <c r="A119" s="34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39"/>
      <c r="M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</sheetData>
  <sheetProtection algorithmName="SHA-512" hashValue="ksg9Panhi0Ol5JhQf5m+uSeRu5W5IGVDLQeNqIGmvvvZ8LL4GZQNEBbzs/tYmTyGGi/BMMFTHPMks1LX7VWWpA==" saltValue="6T4XgQySbFioUiepiVckmOcDXYr5PXuzjer+AzQnV6+Xrr/af8MVx3woaAcKJxFDlKw5dY7taDMviJpnoRNKGQ==" spinCount="100000" sheet="1" objects="1" scenarios="1" formatColumns="0" formatRows="0" autoFilter="0"/>
  <autoFilter ref="C89:K118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5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113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144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2" t="str">
        <f>'Rekapitulace zakázky'!K6</f>
        <v>Oprava mostních objektů trati Rynoltice - Křižany</v>
      </c>
      <c r="F7" s="363"/>
      <c r="G7" s="363"/>
      <c r="H7" s="363"/>
      <c r="L7" s="20"/>
    </row>
    <row r="8" spans="1:46" s="1" customFormat="1" ht="12" customHeight="1">
      <c r="B8" s="20"/>
      <c r="D8" s="112" t="s">
        <v>145</v>
      </c>
      <c r="L8" s="20"/>
    </row>
    <row r="9" spans="1:46" s="2" customFormat="1" ht="16.5" customHeight="1">
      <c r="A9" s="34"/>
      <c r="B9" s="39"/>
      <c r="C9" s="34"/>
      <c r="D9" s="34"/>
      <c r="E9" s="362" t="s">
        <v>933</v>
      </c>
      <c r="F9" s="364"/>
      <c r="G9" s="364"/>
      <c r="H9" s="36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147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5" t="s">
        <v>934</v>
      </c>
      <c r="F11" s="364"/>
      <c r="G11" s="364"/>
      <c r="H11" s="36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149</v>
      </c>
      <c r="G14" s="34"/>
      <c r="H14" s="34"/>
      <c r="I14" s="112" t="s">
        <v>23</v>
      </c>
      <c r="J14" s="114" t="str">
        <f>'Rekapitulace zakázky'!AN8</f>
        <v>4. 8. 2020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30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31</v>
      </c>
      <c r="E19" s="34"/>
      <c r="F19" s="34"/>
      <c r="G19" s="34"/>
      <c r="H19" s="34"/>
      <c r="I19" s="112" t="s">
        <v>26</v>
      </c>
      <c r="J19" s="30" t="str">
        <f>'Rekapitulace zakázky'!AN13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6" t="str">
        <f>'Rekapitulace zakázky'!E14</f>
        <v>Vyplň údaj</v>
      </c>
      <c r="F20" s="367"/>
      <c r="G20" s="367"/>
      <c r="H20" s="367"/>
      <c r="I20" s="112" t="s">
        <v>29</v>
      </c>
      <c r="J20" s="30" t="str">
        <f>'Rekapitulace zakázky'!AN14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33</v>
      </c>
      <c r="E22" s="34"/>
      <c r="F22" s="34"/>
      <c r="G22" s="34"/>
      <c r="H22" s="34"/>
      <c r="I22" s="112" t="s">
        <v>26</v>
      </c>
      <c r="J22" s="103" t="str">
        <f>IF('Rekapitulace zakázky'!AN16="","",'Rekapitulace zakázky'!AN16)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zakázky'!E17="","",'Rekapitulace zakázky'!E17)</f>
        <v xml:space="preserve"> </v>
      </c>
      <c r="F23" s="34"/>
      <c r="G23" s="34"/>
      <c r="H23" s="34"/>
      <c r="I23" s="112" t="s">
        <v>29</v>
      </c>
      <c r="J23" s="103" t="str">
        <f>IF('Rekapitulace zakázky'!AN17="","",'Rekapitulace zakázky'!AN17)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35</v>
      </c>
      <c r="E25" s="34"/>
      <c r="F25" s="34"/>
      <c r="G25" s="34"/>
      <c r="H25" s="34"/>
      <c r="I25" s="112" t="s">
        <v>26</v>
      </c>
      <c r="J25" s="103" t="str">
        <f>IF('Rekapitulace zakázky'!AN19="","",'Rekapitulace zakázky'!AN19)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zakázky'!E20="","",'Rekapitulace zakázky'!E20)</f>
        <v xml:space="preserve"> </v>
      </c>
      <c r="F26" s="34"/>
      <c r="G26" s="34"/>
      <c r="H26" s="34"/>
      <c r="I26" s="112" t="s">
        <v>29</v>
      </c>
      <c r="J26" s="103" t="str">
        <f>IF('Rekapitulace zakázky'!AN20="","",'Rekapitulace zakázky'!AN20)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36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8" t="s">
        <v>19</v>
      </c>
      <c r="F29" s="368"/>
      <c r="G29" s="368"/>
      <c r="H29" s="36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38</v>
      </c>
      <c r="E32" s="34"/>
      <c r="F32" s="34"/>
      <c r="G32" s="34"/>
      <c r="H32" s="34"/>
      <c r="I32" s="34"/>
      <c r="J32" s="120">
        <f>ROUND(J90,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40</v>
      </c>
      <c r="G34" s="34"/>
      <c r="H34" s="34"/>
      <c r="I34" s="121" t="s">
        <v>39</v>
      </c>
      <c r="J34" s="121" t="s">
        <v>41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42</v>
      </c>
      <c r="E35" s="112" t="s">
        <v>43</v>
      </c>
      <c r="F35" s="123">
        <f>ROUND((SUM(BE90:BE244)),  2)</f>
        <v>0</v>
      </c>
      <c r="G35" s="34"/>
      <c r="H35" s="34"/>
      <c r="I35" s="124">
        <v>0.21</v>
      </c>
      <c r="J35" s="123">
        <f>ROUND(((SUM(BE90:BE244))*I35),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44</v>
      </c>
      <c r="F36" s="123">
        <f>ROUND((SUM(BF90:BF244)),  2)</f>
        <v>0</v>
      </c>
      <c r="G36" s="34"/>
      <c r="H36" s="34"/>
      <c r="I36" s="124">
        <v>0.15</v>
      </c>
      <c r="J36" s="123">
        <f>ROUND(((SUM(BF90:BF244))*I36),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ROUND((SUM(BG90:BG244)),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46</v>
      </c>
      <c r="F38" s="123">
        <f>ROUND((SUM(BH90:BH244)),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47</v>
      </c>
      <c r="F39" s="123">
        <f>ROUND((SUM(BI90:BI244)),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150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9" t="str">
        <f>E7</f>
        <v>Oprava mostních objektů trati Rynoltice - Křižany</v>
      </c>
      <c r="F50" s="370"/>
      <c r="G50" s="370"/>
      <c r="H50" s="37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9" t="s">
        <v>933</v>
      </c>
      <c r="F52" s="371"/>
      <c r="G52" s="371"/>
      <c r="H52" s="37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147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3" t="str">
        <f>E11</f>
        <v>2020/08/04.1/LIB - SO 04 -  M 123,293 stavební část</v>
      </c>
      <c r="F54" s="371"/>
      <c r="G54" s="371"/>
      <c r="H54" s="37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Jitrava</v>
      </c>
      <c r="G56" s="36"/>
      <c r="H56" s="36"/>
      <c r="I56" s="29" t="s">
        <v>23</v>
      </c>
      <c r="J56" s="59" t="str">
        <f>IF(J14="","",J14)</f>
        <v>4. 8. 2020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6"/>
      <c r="E58" s="36"/>
      <c r="F58" s="27" t="str">
        <f>E17</f>
        <v>Správa železnic, OŘ Hradec Králové</v>
      </c>
      <c r="G58" s="36"/>
      <c r="H58" s="36"/>
      <c r="I58" s="29" t="s">
        <v>33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29" t="s">
        <v>35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151</v>
      </c>
      <c r="D61" s="137"/>
      <c r="E61" s="137"/>
      <c r="F61" s="137"/>
      <c r="G61" s="137"/>
      <c r="H61" s="137"/>
      <c r="I61" s="137"/>
      <c r="J61" s="138" t="s">
        <v>152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70</v>
      </c>
      <c r="D63" s="36"/>
      <c r="E63" s="36"/>
      <c r="F63" s="36"/>
      <c r="G63" s="36"/>
      <c r="H63" s="36"/>
      <c r="I63" s="36"/>
      <c r="J63" s="77">
        <f>J90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153</v>
      </c>
    </row>
    <row r="64" spans="1:47" s="9" customFormat="1" ht="24.95" customHeight="1">
      <c r="B64" s="140"/>
      <c r="C64" s="141"/>
      <c r="D64" s="142" t="s">
        <v>154</v>
      </c>
      <c r="E64" s="143"/>
      <c r="F64" s="143"/>
      <c r="G64" s="143"/>
      <c r="H64" s="143"/>
      <c r="I64" s="143"/>
      <c r="J64" s="144">
        <f>J91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155</v>
      </c>
      <c r="E65" s="148"/>
      <c r="F65" s="148"/>
      <c r="G65" s="148"/>
      <c r="H65" s="148"/>
      <c r="I65" s="148"/>
      <c r="J65" s="149">
        <f>J92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158</v>
      </c>
      <c r="E66" s="148"/>
      <c r="F66" s="148"/>
      <c r="G66" s="148"/>
      <c r="H66" s="148"/>
      <c r="I66" s="148"/>
      <c r="J66" s="149">
        <f>J139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160</v>
      </c>
      <c r="E67" s="148"/>
      <c r="F67" s="148"/>
      <c r="G67" s="148"/>
      <c r="H67" s="148"/>
      <c r="I67" s="148"/>
      <c r="J67" s="149">
        <f>J154</f>
        <v>0</v>
      </c>
      <c r="K67" s="97"/>
      <c r="L67" s="150"/>
    </row>
    <row r="68" spans="1:31" s="10" customFormat="1" ht="14.85" customHeight="1">
      <c r="B68" s="146"/>
      <c r="C68" s="97"/>
      <c r="D68" s="147" t="s">
        <v>161</v>
      </c>
      <c r="E68" s="148"/>
      <c r="F68" s="148"/>
      <c r="G68" s="148"/>
      <c r="H68" s="148"/>
      <c r="I68" s="148"/>
      <c r="J68" s="149">
        <f>J223</f>
        <v>0</v>
      </c>
      <c r="K68" s="97"/>
      <c r="L68" s="150"/>
    </row>
    <row r="69" spans="1:31" s="2" customFormat="1" ht="21.7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13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113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4" spans="1:31" s="2" customFormat="1" ht="6.95" customHeight="1">
      <c r="A74" s="34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24.95" customHeight="1">
      <c r="A75" s="34"/>
      <c r="B75" s="35"/>
      <c r="C75" s="23" t="s">
        <v>162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16</v>
      </c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69" t="str">
        <f>E7</f>
        <v>Oprava mostních objektů trati Rynoltice - Křižany</v>
      </c>
      <c r="F78" s="370"/>
      <c r="G78" s="370"/>
      <c r="H78" s="370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1" customFormat="1" ht="12" customHeight="1">
      <c r="B79" s="21"/>
      <c r="C79" s="29" t="s">
        <v>145</v>
      </c>
      <c r="D79" s="22"/>
      <c r="E79" s="22"/>
      <c r="F79" s="22"/>
      <c r="G79" s="22"/>
      <c r="H79" s="22"/>
      <c r="I79" s="22"/>
      <c r="J79" s="22"/>
      <c r="K79" s="22"/>
      <c r="L79" s="20"/>
    </row>
    <row r="80" spans="1:31" s="2" customFormat="1" ht="16.5" customHeight="1">
      <c r="A80" s="34"/>
      <c r="B80" s="35"/>
      <c r="C80" s="36"/>
      <c r="D80" s="36"/>
      <c r="E80" s="369" t="s">
        <v>933</v>
      </c>
      <c r="F80" s="371"/>
      <c r="G80" s="371"/>
      <c r="H80" s="371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147</v>
      </c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323" t="str">
        <f>E11</f>
        <v>2020/08/04.1/LIB - SO 04 -  M 123,293 stavební část</v>
      </c>
      <c r="F82" s="371"/>
      <c r="G82" s="371"/>
      <c r="H82" s="371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21</v>
      </c>
      <c r="D84" s="36"/>
      <c r="E84" s="36"/>
      <c r="F84" s="27" t="str">
        <f>F14</f>
        <v>Jitrava</v>
      </c>
      <c r="G84" s="36"/>
      <c r="H84" s="36"/>
      <c r="I84" s="29" t="s">
        <v>23</v>
      </c>
      <c r="J84" s="59" t="str">
        <f>IF(J14="","",J14)</f>
        <v>4. 8. 2020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2" customHeight="1">
      <c r="A86" s="34"/>
      <c r="B86" s="35"/>
      <c r="C86" s="29" t="s">
        <v>25</v>
      </c>
      <c r="D86" s="36"/>
      <c r="E86" s="36"/>
      <c r="F86" s="27" t="str">
        <f>E17</f>
        <v>Správa železnic, OŘ Hradec Králové</v>
      </c>
      <c r="G86" s="36"/>
      <c r="H86" s="36"/>
      <c r="I86" s="29" t="s">
        <v>33</v>
      </c>
      <c r="J86" s="32" t="str">
        <f>E23</f>
        <v xml:space="preserve"> </v>
      </c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31</v>
      </c>
      <c r="D87" s="36"/>
      <c r="E87" s="36"/>
      <c r="F87" s="27" t="str">
        <f>IF(E20="","",E20)</f>
        <v>Vyplň údaj</v>
      </c>
      <c r="G87" s="36"/>
      <c r="H87" s="36"/>
      <c r="I87" s="29" t="s">
        <v>35</v>
      </c>
      <c r="J87" s="32" t="str">
        <f>E26</f>
        <v xml:space="preserve"> </v>
      </c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51"/>
      <c r="B89" s="152"/>
      <c r="C89" s="153" t="s">
        <v>163</v>
      </c>
      <c r="D89" s="154" t="s">
        <v>57</v>
      </c>
      <c r="E89" s="154" t="s">
        <v>53</v>
      </c>
      <c r="F89" s="154" t="s">
        <v>54</v>
      </c>
      <c r="G89" s="154" t="s">
        <v>164</v>
      </c>
      <c r="H89" s="154" t="s">
        <v>165</v>
      </c>
      <c r="I89" s="154" t="s">
        <v>166</v>
      </c>
      <c r="J89" s="154" t="s">
        <v>152</v>
      </c>
      <c r="K89" s="155" t="s">
        <v>167</v>
      </c>
      <c r="L89" s="156"/>
      <c r="M89" s="68" t="s">
        <v>19</v>
      </c>
      <c r="N89" s="69" t="s">
        <v>42</v>
      </c>
      <c r="O89" s="69" t="s">
        <v>168</v>
      </c>
      <c r="P89" s="69" t="s">
        <v>169</v>
      </c>
      <c r="Q89" s="69" t="s">
        <v>170</v>
      </c>
      <c r="R89" s="69" t="s">
        <v>171</v>
      </c>
      <c r="S89" s="69" t="s">
        <v>172</v>
      </c>
      <c r="T89" s="70" t="s">
        <v>173</v>
      </c>
      <c r="U89" s="151"/>
      <c r="V89" s="151"/>
      <c r="W89" s="151"/>
      <c r="X89" s="151"/>
      <c r="Y89" s="151"/>
      <c r="Z89" s="151"/>
      <c r="AA89" s="151"/>
      <c r="AB89" s="151"/>
      <c r="AC89" s="151"/>
      <c r="AD89" s="151"/>
      <c r="AE89" s="151"/>
    </row>
    <row r="90" spans="1:65" s="2" customFormat="1" ht="22.9" customHeight="1">
      <c r="A90" s="34"/>
      <c r="B90" s="35"/>
      <c r="C90" s="75" t="s">
        <v>174</v>
      </c>
      <c r="D90" s="36"/>
      <c r="E90" s="36"/>
      <c r="F90" s="36"/>
      <c r="G90" s="36"/>
      <c r="H90" s="36"/>
      <c r="I90" s="36"/>
      <c r="J90" s="157">
        <f>BK90</f>
        <v>0</v>
      </c>
      <c r="K90" s="36"/>
      <c r="L90" s="39"/>
      <c r="M90" s="71"/>
      <c r="N90" s="158"/>
      <c r="O90" s="72"/>
      <c r="P90" s="159">
        <f>P91</f>
        <v>0</v>
      </c>
      <c r="Q90" s="72"/>
      <c r="R90" s="159">
        <f>R91</f>
        <v>150.637726512</v>
      </c>
      <c r="S90" s="72"/>
      <c r="T90" s="160">
        <f>T91</f>
        <v>59.320010799999999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71</v>
      </c>
      <c r="AU90" s="17" t="s">
        <v>153</v>
      </c>
      <c r="BK90" s="161">
        <f>BK91</f>
        <v>0</v>
      </c>
    </row>
    <row r="91" spans="1:65" s="12" customFormat="1" ht="25.9" customHeight="1">
      <c r="B91" s="162"/>
      <c r="C91" s="163"/>
      <c r="D91" s="164" t="s">
        <v>71</v>
      </c>
      <c r="E91" s="165" t="s">
        <v>175</v>
      </c>
      <c r="F91" s="165" t="s">
        <v>176</v>
      </c>
      <c r="G91" s="163"/>
      <c r="H91" s="163"/>
      <c r="I91" s="166"/>
      <c r="J91" s="167">
        <f>BK91</f>
        <v>0</v>
      </c>
      <c r="K91" s="163"/>
      <c r="L91" s="168"/>
      <c r="M91" s="169"/>
      <c r="N91" s="170"/>
      <c r="O91" s="170"/>
      <c r="P91" s="171">
        <f>P92+P139+P154</f>
        <v>0</v>
      </c>
      <c r="Q91" s="170"/>
      <c r="R91" s="171">
        <f>R92+R139+R154</f>
        <v>150.637726512</v>
      </c>
      <c r="S91" s="170"/>
      <c r="T91" s="172">
        <f>T92+T139+T154</f>
        <v>59.320010799999999</v>
      </c>
      <c r="AR91" s="173" t="s">
        <v>79</v>
      </c>
      <c r="AT91" s="174" t="s">
        <v>71</v>
      </c>
      <c r="AU91" s="174" t="s">
        <v>72</v>
      </c>
      <c r="AY91" s="173" t="s">
        <v>177</v>
      </c>
      <c r="BK91" s="175">
        <f>BK92+BK139+BK154</f>
        <v>0</v>
      </c>
    </row>
    <row r="92" spans="1:65" s="12" customFormat="1" ht="22.9" customHeight="1">
      <c r="B92" s="162"/>
      <c r="C92" s="163"/>
      <c r="D92" s="164" t="s">
        <v>71</v>
      </c>
      <c r="E92" s="176" t="s">
        <v>79</v>
      </c>
      <c r="F92" s="176" t="s">
        <v>178</v>
      </c>
      <c r="G92" s="163"/>
      <c r="H92" s="163"/>
      <c r="I92" s="166"/>
      <c r="J92" s="177">
        <f>BK92</f>
        <v>0</v>
      </c>
      <c r="K92" s="163"/>
      <c r="L92" s="168"/>
      <c r="M92" s="169"/>
      <c r="N92" s="170"/>
      <c r="O92" s="170"/>
      <c r="P92" s="171">
        <f>SUM(P93:P138)</f>
        <v>0</v>
      </c>
      <c r="Q92" s="170"/>
      <c r="R92" s="171">
        <f>SUM(R93:R138)</f>
        <v>8.7765626520000009</v>
      </c>
      <c r="S92" s="170"/>
      <c r="T92" s="172">
        <f>SUM(T93:T138)</f>
        <v>37.394999999999996</v>
      </c>
      <c r="AR92" s="173" t="s">
        <v>79</v>
      </c>
      <c r="AT92" s="174" t="s">
        <v>71</v>
      </c>
      <c r="AU92" s="174" t="s">
        <v>79</v>
      </c>
      <c r="AY92" s="173" t="s">
        <v>177</v>
      </c>
      <c r="BK92" s="175">
        <f>SUM(BK93:BK138)</f>
        <v>0</v>
      </c>
    </row>
    <row r="93" spans="1:65" s="2" customFormat="1" ht="24.2" customHeight="1">
      <c r="A93" s="34"/>
      <c r="B93" s="35"/>
      <c r="C93" s="178" t="s">
        <v>79</v>
      </c>
      <c r="D93" s="178" t="s">
        <v>179</v>
      </c>
      <c r="E93" s="179" t="s">
        <v>190</v>
      </c>
      <c r="F93" s="180" t="s">
        <v>191</v>
      </c>
      <c r="G93" s="181" t="s">
        <v>182</v>
      </c>
      <c r="H93" s="182">
        <v>300</v>
      </c>
      <c r="I93" s="183"/>
      <c r="J93" s="184">
        <f>ROUND(I93*H93,2)</f>
        <v>0</v>
      </c>
      <c r="K93" s="180" t="s">
        <v>183</v>
      </c>
      <c r="L93" s="39"/>
      <c r="M93" s="185" t="s">
        <v>19</v>
      </c>
      <c r="N93" s="186" t="s">
        <v>43</v>
      </c>
      <c r="O93" s="64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9" t="s">
        <v>184</v>
      </c>
      <c r="AT93" s="189" t="s">
        <v>179</v>
      </c>
      <c r="AU93" s="189" t="s">
        <v>81</v>
      </c>
      <c r="AY93" s="17" t="s">
        <v>177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7" t="s">
        <v>79</v>
      </c>
      <c r="BK93" s="190">
        <f>ROUND(I93*H93,2)</f>
        <v>0</v>
      </c>
      <c r="BL93" s="17" t="s">
        <v>184</v>
      </c>
      <c r="BM93" s="189" t="s">
        <v>192</v>
      </c>
    </row>
    <row r="94" spans="1:65" s="2" customFormat="1" ht="29.25">
      <c r="A94" s="34"/>
      <c r="B94" s="35"/>
      <c r="C94" s="36"/>
      <c r="D94" s="191" t="s">
        <v>186</v>
      </c>
      <c r="E94" s="36"/>
      <c r="F94" s="192" t="s">
        <v>193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186</v>
      </c>
      <c r="AU94" s="17" t="s">
        <v>81</v>
      </c>
    </row>
    <row r="95" spans="1:65" s="2" customFormat="1" ht="126.75">
      <c r="A95" s="34"/>
      <c r="B95" s="35"/>
      <c r="C95" s="36"/>
      <c r="D95" s="191" t="s">
        <v>188</v>
      </c>
      <c r="E95" s="36"/>
      <c r="F95" s="196" t="s">
        <v>189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188</v>
      </c>
      <c r="AU95" s="17" t="s">
        <v>81</v>
      </c>
    </row>
    <row r="96" spans="1:65" s="2" customFormat="1" ht="14.45" customHeight="1">
      <c r="A96" s="34"/>
      <c r="B96" s="35"/>
      <c r="C96" s="178" t="s">
        <v>81</v>
      </c>
      <c r="D96" s="178" t="s">
        <v>179</v>
      </c>
      <c r="E96" s="179" t="s">
        <v>195</v>
      </c>
      <c r="F96" s="180" t="s">
        <v>196</v>
      </c>
      <c r="G96" s="181" t="s">
        <v>182</v>
      </c>
      <c r="H96" s="182">
        <v>300</v>
      </c>
      <c r="I96" s="183"/>
      <c r="J96" s="184">
        <f>ROUND(I96*H96,2)</f>
        <v>0</v>
      </c>
      <c r="K96" s="180" t="s">
        <v>183</v>
      </c>
      <c r="L96" s="39"/>
      <c r="M96" s="185" t="s">
        <v>19</v>
      </c>
      <c r="N96" s="186" t="s">
        <v>43</v>
      </c>
      <c r="O96" s="64"/>
      <c r="P96" s="187">
        <f>O96*H96</f>
        <v>0</v>
      </c>
      <c r="Q96" s="187">
        <v>9.0000000000000006E-5</v>
      </c>
      <c r="R96" s="187">
        <f>Q96*H96</f>
        <v>2.7000000000000003E-2</v>
      </c>
      <c r="S96" s="187">
        <v>0</v>
      </c>
      <c r="T96" s="18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9" t="s">
        <v>184</v>
      </c>
      <c r="AT96" s="189" t="s">
        <v>179</v>
      </c>
      <c r="AU96" s="189" t="s">
        <v>81</v>
      </c>
      <c r="AY96" s="17" t="s">
        <v>177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17" t="s">
        <v>79</v>
      </c>
      <c r="BK96" s="190">
        <f>ROUND(I96*H96,2)</f>
        <v>0</v>
      </c>
      <c r="BL96" s="17" t="s">
        <v>184</v>
      </c>
      <c r="BM96" s="189" t="s">
        <v>197</v>
      </c>
    </row>
    <row r="97" spans="1:65" s="2" customFormat="1" ht="19.5">
      <c r="A97" s="34"/>
      <c r="B97" s="35"/>
      <c r="C97" s="36"/>
      <c r="D97" s="191" t="s">
        <v>186</v>
      </c>
      <c r="E97" s="36"/>
      <c r="F97" s="192" t="s">
        <v>198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186</v>
      </c>
      <c r="AU97" s="17" t="s">
        <v>81</v>
      </c>
    </row>
    <row r="98" spans="1:65" s="2" customFormat="1" ht="24.2" customHeight="1">
      <c r="A98" s="34"/>
      <c r="B98" s="35"/>
      <c r="C98" s="178" t="s">
        <v>194</v>
      </c>
      <c r="D98" s="178" t="s">
        <v>179</v>
      </c>
      <c r="E98" s="179" t="s">
        <v>341</v>
      </c>
      <c r="F98" s="180" t="s">
        <v>342</v>
      </c>
      <c r="G98" s="181" t="s">
        <v>210</v>
      </c>
      <c r="H98" s="182">
        <v>20.774999999999999</v>
      </c>
      <c r="I98" s="183"/>
      <c r="J98" s="184">
        <f>ROUND(I98*H98,2)</f>
        <v>0</v>
      </c>
      <c r="K98" s="180" t="s">
        <v>183</v>
      </c>
      <c r="L98" s="39"/>
      <c r="M98" s="185" t="s">
        <v>19</v>
      </c>
      <c r="N98" s="186" t="s">
        <v>43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1.8</v>
      </c>
      <c r="T98" s="188">
        <f>S98*H98</f>
        <v>37.394999999999996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184</v>
      </c>
      <c r="AT98" s="189" t="s">
        <v>179</v>
      </c>
      <c r="AU98" s="189" t="s">
        <v>81</v>
      </c>
      <c r="AY98" s="17" t="s">
        <v>177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79</v>
      </c>
      <c r="BK98" s="190">
        <f>ROUND(I98*H98,2)</f>
        <v>0</v>
      </c>
      <c r="BL98" s="17" t="s">
        <v>184</v>
      </c>
      <c r="BM98" s="189" t="s">
        <v>935</v>
      </c>
    </row>
    <row r="99" spans="1:65" s="2" customFormat="1" ht="29.25">
      <c r="A99" s="34"/>
      <c r="B99" s="35"/>
      <c r="C99" s="36"/>
      <c r="D99" s="191" t="s">
        <v>186</v>
      </c>
      <c r="E99" s="36"/>
      <c r="F99" s="192" t="s">
        <v>344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186</v>
      </c>
      <c r="AU99" s="17" t="s">
        <v>81</v>
      </c>
    </row>
    <row r="100" spans="1:65" s="2" customFormat="1" ht="409.5">
      <c r="A100" s="34"/>
      <c r="B100" s="35"/>
      <c r="C100" s="36"/>
      <c r="D100" s="191" t="s">
        <v>188</v>
      </c>
      <c r="E100" s="36"/>
      <c r="F100" s="196" t="s">
        <v>345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188</v>
      </c>
      <c r="AU100" s="17" t="s">
        <v>81</v>
      </c>
    </row>
    <row r="101" spans="1:65" s="13" customFormat="1" ht="11.25">
      <c r="B101" s="197"/>
      <c r="C101" s="198"/>
      <c r="D101" s="191" t="s">
        <v>214</v>
      </c>
      <c r="E101" s="199" t="s">
        <v>19</v>
      </c>
      <c r="F101" s="200" t="s">
        <v>936</v>
      </c>
      <c r="G101" s="198"/>
      <c r="H101" s="201">
        <v>20.774999999999999</v>
      </c>
      <c r="I101" s="202"/>
      <c r="J101" s="198"/>
      <c r="K101" s="198"/>
      <c r="L101" s="203"/>
      <c r="M101" s="204"/>
      <c r="N101" s="205"/>
      <c r="O101" s="205"/>
      <c r="P101" s="205"/>
      <c r="Q101" s="205"/>
      <c r="R101" s="205"/>
      <c r="S101" s="205"/>
      <c r="T101" s="206"/>
      <c r="AT101" s="207" t="s">
        <v>214</v>
      </c>
      <c r="AU101" s="207" t="s">
        <v>81</v>
      </c>
      <c r="AV101" s="13" t="s">
        <v>81</v>
      </c>
      <c r="AW101" s="13" t="s">
        <v>34</v>
      </c>
      <c r="AX101" s="13" t="s">
        <v>72</v>
      </c>
      <c r="AY101" s="207" t="s">
        <v>177</v>
      </c>
    </row>
    <row r="102" spans="1:65" s="14" customFormat="1" ht="11.25">
      <c r="B102" s="208"/>
      <c r="C102" s="209"/>
      <c r="D102" s="191" t="s">
        <v>214</v>
      </c>
      <c r="E102" s="210" t="s">
        <v>19</v>
      </c>
      <c r="F102" s="211" t="s">
        <v>217</v>
      </c>
      <c r="G102" s="209"/>
      <c r="H102" s="212">
        <v>20.774999999999999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214</v>
      </c>
      <c r="AU102" s="218" t="s">
        <v>81</v>
      </c>
      <c r="AV102" s="14" t="s">
        <v>184</v>
      </c>
      <c r="AW102" s="14" t="s">
        <v>34</v>
      </c>
      <c r="AX102" s="14" t="s">
        <v>79</v>
      </c>
      <c r="AY102" s="218" t="s">
        <v>177</v>
      </c>
    </row>
    <row r="103" spans="1:65" s="2" customFormat="1" ht="24.2" customHeight="1">
      <c r="A103" s="34"/>
      <c r="B103" s="35"/>
      <c r="C103" s="178" t="s">
        <v>184</v>
      </c>
      <c r="D103" s="178" t="s">
        <v>179</v>
      </c>
      <c r="E103" s="179" t="s">
        <v>349</v>
      </c>
      <c r="F103" s="180" t="s">
        <v>350</v>
      </c>
      <c r="G103" s="181" t="s">
        <v>210</v>
      </c>
      <c r="H103" s="182">
        <v>20.774999999999999</v>
      </c>
      <c r="I103" s="183"/>
      <c r="J103" s="184">
        <f>ROUND(I103*H103,2)</f>
        <v>0</v>
      </c>
      <c r="K103" s="180" t="s">
        <v>183</v>
      </c>
      <c r="L103" s="39"/>
      <c r="M103" s="185" t="s">
        <v>19</v>
      </c>
      <c r="N103" s="186" t="s">
        <v>43</v>
      </c>
      <c r="O103" s="64"/>
      <c r="P103" s="187">
        <f>O103*H103</f>
        <v>0</v>
      </c>
      <c r="Q103" s="187">
        <v>0.4</v>
      </c>
      <c r="R103" s="187">
        <f>Q103*H103</f>
        <v>8.31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184</v>
      </c>
      <c r="AT103" s="189" t="s">
        <v>179</v>
      </c>
      <c r="AU103" s="189" t="s">
        <v>81</v>
      </c>
      <c r="AY103" s="17" t="s">
        <v>177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7" t="s">
        <v>79</v>
      </c>
      <c r="BK103" s="190">
        <f>ROUND(I103*H103,2)</f>
        <v>0</v>
      </c>
      <c r="BL103" s="17" t="s">
        <v>184</v>
      </c>
      <c r="BM103" s="189" t="s">
        <v>937</v>
      </c>
    </row>
    <row r="104" spans="1:65" s="2" customFormat="1" ht="29.25">
      <c r="A104" s="34"/>
      <c r="B104" s="35"/>
      <c r="C104" s="36"/>
      <c r="D104" s="191" t="s">
        <v>186</v>
      </c>
      <c r="E104" s="36"/>
      <c r="F104" s="192" t="s">
        <v>352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186</v>
      </c>
      <c r="AU104" s="17" t="s">
        <v>81</v>
      </c>
    </row>
    <row r="105" spans="1:65" s="2" customFormat="1" ht="156">
      <c r="A105" s="34"/>
      <c r="B105" s="35"/>
      <c r="C105" s="36"/>
      <c r="D105" s="191" t="s">
        <v>188</v>
      </c>
      <c r="E105" s="36"/>
      <c r="F105" s="196" t="s">
        <v>353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188</v>
      </c>
      <c r="AU105" s="17" t="s">
        <v>81</v>
      </c>
    </row>
    <row r="106" spans="1:65" s="2" customFormat="1" ht="24.2" customHeight="1">
      <c r="A106" s="34"/>
      <c r="B106" s="35"/>
      <c r="C106" s="178" t="s">
        <v>207</v>
      </c>
      <c r="D106" s="178" t="s">
        <v>179</v>
      </c>
      <c r="E106" s="179" t="s">
        <v>355</v>
      </c>
      <c r="F106" s="180" t="s">
        <v>356</v>
      </c>
      <c r="G106" s="181" t="s">
        <v>210</v>
      </c>
      <c r="H106" s="182">
        <v>20.774999999999999</v>
      </c>
      <c r="I106" s="183"/>
      <c r="J106" s="184">
        <f>ROUND(I106*H106,2)</f>
        <v>0</v>
      </c>
      <c r="K106" s="180" t="s">
        <v>183</v>
      </c>
      <c r="L106" s="39"/>
      <c r="M106" s="185" t="s">
        <v>19</v>
      </c>
      <c r="N106" s="186" t="s">
        <v>43</v>
      </c>
      <c r="O106" s="64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184</v>
      </c>
      <c r="AT106" s="189" t="s">
        <v>179</v>
      </c>
      <c r="AU106" s="189" t="s">
        <v>81</v>
      </c>
      <c r="AY106" s="17" t="s">
        <v>177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79</v>
      </c>
      <c r="BK106" s="190">
        <f>ROUND(I106*H106,2)</f>
        <v>0</v>
      </c>
      <c r="BL106" s="17" t="s">
        <v>184</v>
      </c>
      <c r="BM106" s="189" t="s">
        <v>938</v>
      </c>
    </row>
    <row r="107" spans="1:65" s="2" customFormat="1" ht="29.25">
      <c r="A107" s="34"/>
      <c r="B107" s="35"/>
      <c r="C107" s="36"/>
      <c r="D107" s="191" t="s">
        <v>186</v>
      </c>
      <c r="E107" s="36"/>
      <c r="F107" s="192" t="s">
        <v>358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186</v>
      </c>
      <c r="AU107" s="17" t="s">
        <v>81</v>
      </c>
    </row>
    <row r="108" spans="1:65" s="2" customFormat="1" ht="146.25">
      <c r="A108" s="34"/>
      <c r="B108" s="35"/>
      <c r="C108" s="36"/>
      <c r="D108" s="191" t="s">
        <v>188</v>
      </c>
      <c r="E108" s="36"/>
      <c r="F108" s="196" t="s">
        <v>359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188</v>
      </c>
      <c r="AU108" s="17" t="s">
        <v>81</v>
      </c>
    </row>
    <row r="109" spans="1:65" s="2" customFormat="1" ht="24.2" customHeight="1">
      <c r="A109" s="34"/>
      <c r="B109" s="35"/>
      <c r="C109" s="178" t="s">
        <v>218</v>
      </c>
      <c r="D109" s="178" t="s">
        <v>179</v>
      </c>
      <c r="E109" s="179" t="s">
        <v>361</v>
      </c>
      <c r="F109" s="180" t="s">
        <v>362</v>
      </c>
      <c r="G109" s="181" t="s">
        <v>210</v>
      </c>
      <c r="H109" s="182">
        <v>20.774999999999999</v>
      </c>
      <c r="I109" s="183"/>
      <c r="J109" s="184">
        <f>ROUND(I109*H109,2)</f>
        <v>0</v>
      </c>
      <c r="K109" s="180" t="s">
        <v>183</v>
      </c>
      <c r="L109" s="39"/>
      <c r="M109" s="185" t="s">
        <v>19</v>
      </c>
      <c r="N109" s="186" t="s">
        <v>43</v>
      </c>
      <c r="O109" s="64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184</v>
      </c>
      <c r="AT109" s="189" t="s">
        <v>179</v>
      </c>
      <c r="AU109" s="189" t="s">
        <v>81</v>
      </c>
      <c r="AY109" s="17" t="s">
        <v>177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7" t="s">
        <v>79</v>
      </c>
      <c r="BK109" s="190">
        <f>ROUND(I109*H109,2)</f>
        <v>0</v>
      </c>
      <c r="BL109" s="17" t="s">
        <v>184</v>
      </c>
      <c r="BM109" s="189" t="s">
        <v>939</v>
      </c>
    </row>
    <row r="110" spans="1:65" s="2" customFormat="1" ht="19.5">
      <c r="A110" s="34"/>
      <c r="B110" s="35"/>
      <c r="C110" s="36"/>
      <c r="D110" s="191" t="s">
        <v>186</v>
      </c>
      <c r="E110" s="36"/>
      <c r="F110" s="192" t="s">
        <v>364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186</v>
      </c>
      <c r="AU110" s="17" t="s">
        <v>81</v>
      </c>
    </row>
    <row r="111" spans="1:65" s="2" customFormat="1" ht="58.5">
      <c r="A111" s="34"/>
      <c r="B111" s="35"/>
      <c r="C111" s="36"/>
      <c r="D111" s="191" t="s">
        <v>188</v>
      </c>
      <c r="E111" s="36"/>
      <c r="F111" s="196" t="s">
        <v>365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188</v>
      </c>
      <c r="AU111" s="17" t="s">
        <v>81</v>
      </c>
    </row>
    <row r="112" spans="1:65" s="2" customFormat="1" ht="14.45" customHeight="1">
      <c r="A112" s="34"/>
      <c r="B112" s="35"/>
      <c r="C112" s="178" t="s">
        <v>223</v>
      </c>
      <c r="D112" s="178" t="s">
        <v>179</v>
      </c>
      <c r="E112" s="179" t="s">
        <v>718</v>
      </c>
      <c r="F112" s="180" t="s">
        <v>719</v>
      </c>
      <c r="G112" s="181" t="s">
        <v>440</v>
      </c>
      <c r="H112" s="182">
        <v>20</v>
      </c>
      <c r="I112" s="183"/>
      <c r="J112" s="184">
        <f>ROUND(I112*H112,2)</f>
        <v>0</v>
      </c>
      <c r="K112" s="180" t="s">
        <v>183</v>
      </c>
      <c r="L112" s="39"/>
      <c r="M112" s="185" t="s">
        <v>19</v>
      </c>
      <c r="N112" s="186" t="s">
        <v>43</v>
      </c>
      <c r="O112" s="64"/>
      <c r="P112" s="187">
        <f>O112*H112</f>
        <v>0</v>
      </c>
      <c r="Q112" s="187">
        <v>2.19291816E-2</v>
      </c>
      <c r="R112" s="187">
        <f>Q112*H112</f>
        <v>0.438583632</v>
      </c>
      <c r="S112" s="187">
        <v>0</v>
      </c>
      <c r="T112" s="18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9" t="s">
        <v>184</v>
      </c>
      <c r="AT112" s="189" t="s">
        <v>179</v>
      </c>
      <c r="AU112" s="189" t="s">
        <v>81</v>
      </c>
      <c r="AY112" s="17" t="s">
        <v>177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7" t="s">
        <v>79</v>
      </c>
      <c r="BK112" s="190">
        <f>ROUND(I112*H112,2)</f>
        <v>0</v>
      </c>
      <c r="BL112" s="17" t="s">
        <v>184</v>
      </c>
      <c r="BM112" s="189" t="s">
        <v>940</v>
      </c>
    </row>
    <row r="113" spans="1:65" s="2" customFormat="1" ht="11.25">
      <c r="A113" s="34"/>
      <c r="B113" s="35"/>
      <c r="C113" s="36"/>
      <c r="D113" s="191" t="s">
        <v>186</v>
      </c>
      <c r="E113" s="36"/>
      <c r="F113" s="192" t="s">
        <v>721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186</v>
      </c>
      <c r="AU113" s="17" t="s">
        <v>81</v>
      </c>
    </row>
    <row r="114" spans="1:65" s="2" customFormat="1" ht="195">
      <c r="A114" s="34"/>
      <c r="B114" s="35"/>
      <c r="C114" s="36"/>
      <c r="D114" s="191" t="s">
        <v>188</v>
      </c>
      <c r="E114" s="36"/>
      <c r="F114" s="196" t="s">
        <v>722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188</v>
      </c>
      <c r="AU114" s="17" t="s">
        <v>81</v>
      </c>
    </row>
    <row r="115" spans="1:65" s="2" customFormat="1" ht="24.2" customHeight="1">
      <c r="A115" s="34"/>
      <c r="B115" s="35"/>
      <c r="C115" s="178" t="s">
        <v>229</v>
      </c>
      <c r="D115" s="178" t="s">
        <v>179</v>
      </c>
      <c r="E115" s="179" t="s">
        <v>723</v>
      </c>
      <c r="F115" s="180" t="s">
        <v>724</v>
      </c>
      <c r="G115" s="181" t="s">
        <v>645</v>
      </c>
      <c r="H115" s="182">
        <v>24</v>
      </c>
      <c r="I115" s="183"/>
      <c r="J115" s="184">
        <f>ROUND(I115*H115,2)</f>
        <v>0</v>
      </c>
      <c r="K115" s="180" t="s">
        <v>183</v>
      </c>
      <c r="L115" s="39"/>
      <c r="M115" s="185" t="s">
        <v>19</v>
      </c>
      <c r="N115" s="186" t="s">
        <v>43</v>
      </c>
      <c r="O115" s="64"/>
      <c r="P115" s="187">
        <f>O115*H115</f>
        <v>0</v>
      </c>
      <c r="Q115" s="187">
        <v>4.0792499999999999E-5</v>
      </c>
      <c r="R115" s="187">
        <f>Q115*H115</f>
        <v>9.7901999999999993E-4</v>
      </c>
      <c r="S115" s="187">
        <v>0</v>
      </c>
      <c r="T115" s="188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9" t="s">
        <v>184</v>
      </c>
      <c r="AT115" s="189" t="s">
        <v>179</v>
      </c>
      <c r="AU115" s="189" t="s">
        <v>81</v>
      </c>
      <c r="AY115" s="17" t="s">
        <v>177</v>
      </c>
      <c r="BE115" s="190">
        <f>IF(N115="základní",J115,0)</f>
        <v>0</v>
      </c>
      <c r="BF115" s="190">
        <f>IF(N115="snížená",J115,0)</f>
        <v>0</v>
      </c>
      <c r="BG115" s="190">
        <f>IF(N115="zákl. přenesená",J115,0)</f>
        <v>0</v>
      </c>
      <c r="BH115" s="190">
        <f>IF(N115="sníž. přenesená",J115,0)</f>
        <v>0</v>
      </c>
      <c r="BI115" s="190">
        <f>IF(N115="nulová",J115,0)</f>
        <v>0</v>
      </c>
      <c r="BJ115" s="17" t="s">
        <v>79</v>
      </c>
      <c r="BK115" s="190">
        <f>ROUND(I115*H115,2)</f>
        <v>0</v>
      </c>
      <c r="BL115" s="17" t="s">
        <v>184</v>
      </c>
      <c r="BM115" s="189" t="s">
        <v>941</v>
      </c>
    </row>
    <row r="116" spans="1:65" s="2" customFormat="1" ht="19.5">
      <c r="A116" s="34"/>
      <c r="B116" s="35"/>
      <c r="C116" s="36"/>
      <c r="D116" s="191" t="s">
        <v>186</v>
      </c>
      <c r="E116" s="36"/>
      <c r="F116" s="192" t="s">
        <v>726</v>
      </c>
      <c r="G116" s="36"/>
      <c r="H116" s="36"/>
      <c r="I116" s="193"/>
      <c r="J116" s="36"/>
      <c r="K116" s="36"/>
      <c r="L116" s="39"/>
      <c r="M116" s="194"/>
      <c r="N116" s="195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186</v>
      </c>
      <c r="AU116" s="17" t="s">
        <v>81</v>
      </c>
    </row>
    <row r="117" spans="1:65" s="2" customFormat="1" ht="302.25">
      <c r="A117" s="34"/>
      <c r="B117" s="35"/>
      <c r="C117" s="36"/>
      <c r="D117" s="191" t="s">
        <v>188</v>
      </c>
      <c r="E117" s="36"/>
      <c r="F117" s="196" t="s">
        <v>727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188</v>
      </c>
      <c r="AU117" s="17" t="s">
        <v>81</v>
      </c>
    </row>
    <row r="118" spans="1:65" s="2" customFormat="1" ht="14.45" customHeight="1">
      <c r="A118" s="34"/>
      <c r="B118" s="35"/>
      <c r="C118" s="178" t="s">
        <v>236</v>
      </c>
      <c r="D118" s="178" t="s">
        <v>179</v>
      </c>
      <c r="E118" s="179" t="s">
        <v>738</v>
      </c>
      <c r="F118" s="180" t="s">
        <v>739</v>
      </c>
      <c r="G118" s="181" t="s">
        <v>210</v>
      </c>
      <c r="H118" s="182">
        <v>2</v>
      </c>
      <c r="I118" s="183"/>
      <c r="J118" s="184">
        <f>ROUND(I118*H118,2)</f>
        <v>0</v>
      </c>
      <c r="K118" s="180" t="s">
        <v>183</v>
      </c>
      <c r="L118" s="39"/>
      <c r="M118" s="185" t="s">
        <v>19</v>
      </c>
      <c r="N118" s="186" t="s">
        <v>43</v>
      </c>
      <c r="O118" s="64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9" t="s">
        <v>184</v>
      </c>
      <c r="AT118" s="189" t="s">
        <v>179</v>
      </c>
      <c r="AU118" s="189" t="s">
        <v>81</v>
      </c>
      <c r="AY118" s="17" t="s">
        <v>177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7" t="s">
        <v>79</v>
      </c>
      <c r="BK118" s="190">
        <f>ROUND(I118*H118,2)</f>
        <v>0</v>
      </c>
      <c r="BL118" s="17" t="s">
        <v>184</v>
      </c>
      <c r="BM118" s="189" t="s">
        <v>942</v>
      </c>
    </row>
    <row r="119" spans="1:65" s="2" customFormat="1" ht="29.25">
      <c r="A119" s="34"/>
      <c r="B119" s="35"/>
      <c r="C119" s="36"/>
      <c r="D119" s="191" t="s">
        <v>186</v>
      </c>
      <c r="E119" s="36"/>
      <c r="F119" s="192" t="s">
        <v>741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186</v>
      </c>
      <c r="AU119" s="17" t="s">
        <v>81</v>
      </c>
    </row>
    <row r="120" spans="1:65" s="2" customFormat="1" ht="78">
      <c r="A120" s="34"/>
      <c r="B120" s="35"/>
      <c r="C120" s="36"/>
      <c r="D120" s="191" t="s">
        <v>188</v>
      </c>
      <c r="E120" s="36"/>
      <c r="F120" s="196" t="s">
        <v>742</v>
      </c>
      <c r="G120" s="36"/>
      <c r="H120" s="36"/>
      <c r="I120" s="193"/>
      <c r="J120" s="36"/>
      <c r="K120" s="36"/>
      <c r="L120" s="39"/>
      <c r="M120" s="194"/>
      <c r="N120" s="195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188</v>
      </c>
      <c r="AU120" s="17" t="s">
        <v>81</v>
      </c>
    </row>
    <row r="121" spans="1:65" s="2" customFormat="1" ht="19.5">
      <c r="A121" s="34"/>
      <c r="B121" s="35"/>
      <c r="C121" s="36"/>
      <c r="D121" s="191" t="s">
        <v>205</v>
      </c>
      <c r="E121" s="36"/>
      <c r="F121" s="196" t="s">
        <v>743</v>
      </c>
      <c r="G121" s="36"/>
      <c r="H121" s="36"/>
      <c r="I121" s="193"/>
      <c r="J121" s="36"/>
      <c r="K121" s="36"/>
      <c r="L121" s="39"/>
      <c r="M121" s="194"/>
      <c r="N121" s="195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205</v>
      </c>
      <c r="AU121" s="17" t="s">
        <v>81</v>
      </c>
    </row>
    <row r="122" spans="1:65" s="2" customFormat="1" ht="24.2" customHeight="1">
      <c r="A122" s="34"/>
      <c r="B122" s="35"/>
      <c r="C122" s="178" t="s">
        <v>244</v>
      </c>
      <c r="D122" s="178" t="s">
        <v>179</v>
      </c>
      <c r="E122" s="179" t="s">
        <v>744</v>
      </c>
      <c r="F122" s="180" t="s">
        <v>745</v>
      </c>
      <c r="G122" s="181" t="s">
        <v>210</v>
      </c>
      <c r="H122" s="182">
        <v>2</v>
      </c>
      <c r="I122" s="183"/>
      <c r="J122" s="184">
        <f>ROUND(I122*H122,2)</f>
        <v>0</v>
      </c>
      <c r="K122" s="180" t="s">
        <v>183</v>
      </c>
      <c r="L122" s="39"/>
      <c r="M122" s="185" t="s">
        <v>19</v>
      </c>
      <c r="N122" s="186" t="s">
        <v>43</v>
      </c>
      <c r="O122" s="64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184</v>
      </c>
      <c r="AT122" s="189" t="s">
        <v>179</v>
      </c>
      <c r="AU122" s="189" t="s">
        <v>81</v>
      </c>
      <c r="AY122" s="17" t="s">
        <v>177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7" t="s">
        <v>79</v>
      </c>
      <c r="BK122" s="190">
        <f>ROUND(I122*H122,2)</f>
        <v>0</v>
      </c>
      <c r="BL122" s="17" t="s">
        <v>184</v>
      </c>
      <c r="BM122" s="189" t="s">
        <v>943</v>
      </c>
    </row>
    <row r="123" spans="1:65" s="2" customFormat="1" ht="29.25">
      <c r="A123" s="34"/>
      <c r="B123" s="35"/>
      <c r="C123" s="36"/>
      <c r="D123" s="191" t="s">
        <v>186</v>
      </c>
      <c r="E123" s="36"/>
      <c r="F123" s="192" t="s">
        <v>747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186</v>
      </c>
      <c r="AU123" s="17" t="s">
        <v>81</v>
      </c>
    </row>
    <row r="124" spans="1:65" s="2" customFormat="1" ht="78">
      <c r="A124" s="34"/>
      <c r="B124" s="35"/>
      <c r="C124" s="36"/>
      <c r="D124" s="191" t="s">
        <v>188</v>
      </c>
      <c r="E124" s="36"/>
      <c r="F124" s="196" t="s">
        <v>742</v>
      </c>
      <c r="G124" s="36"/>
      <c r="H124" s="36"/>
      <c r="I124" s="193"/>
      <c r="J124" s="36"/>
      <c r="K124" s="36"/>
      <c r="L124" s="39"/>
      <c r="M124" s="194"/>
      <c r="N124" s="195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188</v>
      </c>
      <c r="AU124" s="17" t="s">
        <v>81</v>
      </c>
    </row>
    <row r="125" spans="1:65" s="2" customFormat="1" ht="24.2" customHeight="1">
      <c r="A125" s="34"/>
      <c r="B125" s="35"/>
      <c r="C125" s="178" t="s">
        <v>249</v>
      </c>
      <c r="D125" s="178" t="s">
        <v>179</v>
      </c>
      <c r="E125" s="179" t="s">
        <v>219</v>
      </c>
      <c r="F125" s="180" t="s">
        <v>220</v>
      </c>
      <c r="G125" s="181" t="s">
        <v>210</v>
      </c>
      <c r="H125" s="182">
        <v>44.424999999999997</v>
      </c>
      <c r="I125" s="183"/>
      <c r="J125" s="184">
        <f>ROUND(I125*H125,2)</f>
        <v>0</v>
      </c>
      <c r="K125" s="180" t="s">
        <v>183</v>
      </c>
      <c r="L125" s="39"/>
      <c r="M125" s="185" t="s">
        <v>19</v>
      </c>
      <c r="N125" s="186" t="s">
        <v>43</v>
      </c>
      <c r="O125" s="64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184</v>
      </c>
      <c r="AT125" s="189" t="s">
        <v>179</v>
      </c>
      <c r="AU125" s="189" t="s">
        <v>81</v>
      </c>
      <c r="AY125" s="17" t="s">
        <v>177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7" t="s">
        <v>79</v>
      </c>
      <c r="BK125" s="190">
        <f>ROUND(I125*H125,2)</f>
        <v>0</v>
      </c>
      <c r="BL125" s="17" t="s">
        <v>184</v>
      </c>
      <c r="BM125" s="189" t="s">
        <v>944</v>
      </c>
    </row>
    <row r="126" spans="1:65" s="2" customFormat="1" ht="39">
      <c r="A126" s="34"/>
      <c r="B126" s="35"/>
      <c r="C126" s="36"/>
      <c r="D126" s="191" t="s">
        <v>186</v>
      </c>
      <c r="E126" s="36"/>
      <c r="F126" s="192" t="s">
        <v>222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186</v>
      </c>
      <c r="AU126" s="17" t="s">
        <v>81</v>
      </c>
    </row>
    <row r="127" spans="1:65" s="2" customFormat="1" ht="24.2" customHeight="1">
      <c r="A127" s="34"/>
      <c r="B127" s="35"/>
      <c r="C127" s="178" t="s">
        <v>254</v>
      </c>
      <c r="D127" s="178" t="s">
        <v>179</v>
      </c>
      <c r="E127" s="179" t="s">
        <v>945</v>
      </c>
      <c r="F127" s="180" t="s">
        <v>946</v>
      </c>
      <c r="G127" s="181" t="s">
        <v>210</v>
      </c>
      <c r="H127" s="182">
        <v>4.5999999999999996</v>
      </c>
      <c r="I127" s="183"/>
      <c r="J127" s="184">
        <f>ROUND(I127*H127,2)</f>
        <v>0</v>
      </c>
      <c r="K127" s="180" t="s">
        <v>183</v>
      </c>
      <c r="L127" s="39"/>
      <c r="M127" s="185" t="s">
        <v>19</v>
      </c>
      <c r="N127" s="186" t="s">
        <v>43</v>
      </c>
      <c r="O127" s="64"/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9" t="s">
        <v>184</v>
      </c>
      <c r="AT127" s="189" t="s">
        <v>179</v>
      </c>
      <c r="AU127" s="189" t="s">
        <v>81</v>
      </c>
      <c r="AY127" s="17" t="s">
        <v>177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7" t="s">
        <v>79</v>
      </c>
      <c r="BK127" s="190">
        <f>ROUND(I127*H127,2)</f>
        <v>0</v>
      </c>
      <c r="BL127" s="17" t="s">
        <v>184</v>
      </c>
      <c r="BM127" s="189" t="s">
        <v>947</v>
      </c>
    </row>
    <row r="128" spans="1:65" s="2" customFormat="1" ht="39">
      <c r="A128" s="34"/>
      <c r="B128" s="35"/>
      <c r="C128" s="36"/>
      <c r="D128" s="191" t="s">
        <v>186</v>
      </c>
      <c r="E128" s="36"/>
      <c r="F128" s="192" t="s">
        <v>948</v>
      </c>
      <c r="G128" s="36"/>
      <c r="H128" s="36"/>
      <c r="I128" s="193"/>
      <c r="J128" s="36"/>
      <c r="K128" s="36"/>
      <c r="L128" s="39"/>
      <c r="M128" s="194"/>
      <c r="N128" s="195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186</v>
      </c>
      <c r="AU128" s="17" t="s">
        <v>81</v>
      </c>
    </row>
    <row r="129" spans="1:65" s="2" customFormat="1" ht="204.75">
      <c r="A129" s="34"/>
      <c r="B129" s="35"/>
      <c r="C129" s="36"/>
      <c r="D129" s="191" t="s">
        <v>188</v>
      </c>
      <c r="E129" s="36"/>
      <c r="F129" s="196" t="s">
        <v>949</v>
      </c>
      <c r="G129" s="36"/>
      <c r="H129" s="36"/>
      <c r="I129" s="193"/>
      <c r="J129" s="36"/>
      <c r="K129" s="36"/>
      <c r="L129" s="39"/>
      <c r="M129" s="194"/>
      <c r="N129" s="195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188</v>
      </c>
      <c r="AU129" s="17" t="s">
        <v>81</v>
      </c>
    </row>
    <row r="130" spans="1:65" s="2" customFormat="1" ht="19.5">
      <c r="A130" s="34"/>
      <c r="B130" s="35"/>
      <c r="C130" s="36"/>
      <c r="D130" s="191" t="s">
        <v>205</v>
      </c>
      <c r="E130" s="36"/>
      <c r="F130" s="196" t="s">
        <v>950</v>
      </c>
      <c r="G130" s="36"/>
      <c r="H130" s="36"/>
      <c r="I130" s="193"/>
      <c r="J130" s="36"/>
      <c r="K130" s="36"/>
      <c r="L130" s="39"/>
      <c r="M130" s="194"/>
      <c r="N130" s="195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205</v>
      </c>
      <c r="AU130" s="17" t="s">
        <v>81</v>
      </c>
    </row>
    <row r="131" spans="1:65" s="13" customFormat="1" ht="11.25">
      <c r="B131" s="197"/>
      <c r="C131" s="198"/>
      <c r="D131" s="191" t="s">
        <v>214</v>
      </c>
      <c r="E131" s="199" t="s">
        <v>19</v>
      </c>
      <c r="F131" s="200" t="s">
        <v>951</v>
      </c>
      <c r="G131" s="198"/>
      <c r="H131" s="201">
        <v>4.5999999999999996</v>
      </c>
      <c r="I131" s="202"/>
      <c r="J131" s="198"/>
      <c r="K131" s="198"/>
      <c r="L131" s="203"/>
      <c r="M131" s="204"/>
      <c r="N131" s="205"/>
      <c r="O131" s="205"/>
      <c r="P131" s="205"/>
      <c r="Q131" s="205"/>
      <c r="R131" s="205"/>
      <c r="S131" s="205"/>
      <c r="T131" s="206"/>
      <c r="AT131" s="207" t="s">
        <v>214</v>
      </c>
      <c r="AU131" s="207" t="s">
        <v>81</v>
      </c>
      <c r="AV131" s="13" t="s">
        <v>81</v>
      </c>
      <c r="AW131" s="13" t="s">
        <v>34</v>
      </c>
      <c r="AX131" s="13" t="s">
        <v>72</v>
      </c>
      <c r="AY131" s="207" t="s">
        <v>177</v>
      </c>
    </row>
    <row r="132" spans="1:65" s="14" customFormat="1" ht="11.25">
      <c r="B132" s="208"/>
      <c r="C132" s="209"/>
      <c r="D132" s="191" t="s">
        <v>214</v>
      </c>
      <c r="E132" s="210" t="s">
        <v>19</v>
      </c>
      <c r="F132" s="211" t="s">
        <v>217</v>
      </c>
      <c r="G132" s="209"/>
      <c r="H132" s="212">
        <v>4.5999999999999996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214</v>
      </c>
      <c r="AU132" s="218" t="s">
        <v>81</v>
      </c>
      <c r="AV132" s="14" t="s">
        <v>184</v>
      </c>
      <c r="AW132" s="14" t="s">
        <v>34</v>
      </c>
      <c r="AX132" s="14" t="s">
        <v>79</v>
      </c>
      <c r="AY132" s="218" t="s">
        <v>177</v>
      </c>
    </row>
    <row r="133" spans="1:65" s="2" customFormat="1" ht="24.2" customHeight="1">
      <c r="A133" s="34"/>
      <c r="B133" s="35"/>
      <c r="C133" s="178" t="s">
        <v>263</v>
      </c>
      <c r="D133" s="178" t="s">
        <v>179</v>
      </c>
      <c r="E133" s="179" t="s">
        <v>224</v>
      </c>
      <c r="F133" s="180" t="s">
        <v>225</v>
      </c>
      <c r="G133" s="181" t="s">
        <v>182</v>
      </c>
      <c r="H133" s="182">
        <v>100</v>
      </c>
      <c r="I133" s="183"/>
      <c r="J133" s="184">
        <f>ROUND(I133*H133,2)</f>
        <v>0</v>
      </c>
      <c r="K133" s="180" t="s">
        <v>183</v>
      </c>
      <c r="L133" s="39"/>
      <c r="M133" s="185" t="s">
        <v>19</v>
      </c>
      <c r="N133" s="186" t="s">
        <v>43</v>
      </c>
      <c r="O133" s="64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184</v>
      </c>
      <c r="AT133" s="189" t="s">
        <v>179</v>
      </c>
      <c r="AU133" s="189" t="s">
        <v>81</v>
      </c>
      <c r="AY133" s="17" t="s">
        <v>177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7" t="s">
        <v>79</v>
      </c>
      <c r="BK133" s="190">
        <f>ROUND(I133*H133,2)</f>
        <v>0</v>
      </c>
      <c r="BL133" s="17" t="s">
        <v>184</v>
      </c>
      <c r="BM133" s="189" t="s">
        <v>952</v>
      </c>
    </row>
    <row r="134" spans="1:65" s="2" customFormat="1" ht="19.5">
      <c r="A134" s="34"/>
      <c r="B134" s="35"/>
      <c r="C134" s="36"/>
      <c r="D134" s="191" t="s">
        <v>186</v>
      </c>
      <c r="E134" s="36"/>
      <c r="F134" s="192" t="s">
        <v>227</v>
      </c>
      <c r="G134" s="36"/>
      <c r="H134" s="36"/>
      <c r="I134" s="193"/>
      <c r="J134" s="36"/>
      <c r="K134" s="36"/>
      <c r="L134" s="39"/>
      <c r="M134" s="194"/>
      <c r="N134" s="195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186</v>
      </c>
      <c r="AU134" s="17" t="s">
        <v>81</v>
      </c>
    </row>
    <row r="135" spans="1:65" s="2" customFormat="1" ht="19.5">
      <c r="A135" s="34"/>
      <c r="B135" s="35"/>
      <c r="C135" s="36"/>
      <c r="D135" s="191" t="s">
        <v>205</v>
      </c>
      <c r="E135" s="36"/>
      <c r="F135" s="196" t="s">
        <v>228</v>
      </c>
      <c r="G135" s="36"/>
      <c r="H135" s="36"/>
      <c r="I135" s="193"/>
      <c r="J135" s="36"/>
      <c r="K135" s="36"/>
      <c r="L135" s="39"/>
      <c r="M135" s="194"/>
      <c r="N135" s="195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205</v>
      </c>
      <c r="AU135" s="17" t="s">
        <v>81</v>
      </c>
    </row>
    <row r="136" spans="1:65" s="2" customFormat="1" ht="14.45" customHeight="1">
      <c r="A136" s="34"/>
      <c r="B136" s="35"/>
      <c r="C136" s="178" t="s">
        <v>270</v>
      </c>
      <c r="D136" s="178" t="s">
        <v>179</v>
      </c>
      <c r="E136" s="179" t="s">
        <v>230</v>
      </c>
      <c r="F136" s="180" t="s">
        <v>231</v>
      </c>
      <c r="G136" s="181" t="s">
        <v>182</v>
      </c>
      <c r="H136" s="182">
        <v>50</v>
      </c>
      <c r="I136" s="183"/>
      <c r="J136" s="184">
        <f>ROUND(I136*H136,2)</f>
        <v>0</v>
      </c>
      <c r="K136" s="180" t="s">
        <v>183</v>
      </c>
      <c r="L136" s="39"/>
      <c r="M136" s="185" t="s">
        <v>19</v>
      </c>
      <c r="N136" s="186" t="s">
        <v>43</v>
      </c>
      <c r="O136" s="64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9" t="s">
        <v>184</v>
      </c>
      <c r="AT136" s="189" t="s">
        <v>179</v>
      </c>
      <c r="AU136" s="189" t="s">
        <v>81</v>
      </c>
      <c r="AY136" s="17" t="s">
        <v>177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7" t="s">
        <v>79</v>
      </c>
      <c r="BK136" s="190">
        <f>ROUND(I136*H136,2)</f>
        <v>0</v>
      </c>
      <c r="BL136" s="17" t="s">
        <v>184</v>
      </c>
      <c r="BM136" s="189" t="s">
        <v>953</v>
      </c>
    </row>
    <row r="137" spans="1:65" s="2" customFormat="1" ht="29.25">
      <c r="A137" s="34"/>
      <c r="B137" s="35"/>
      <c r="C137" s="36"/>
      <c r="D137" s="191" t="s">
        <v>186</v>
      </c>
      <c r="E137" s="36"/>
      <c r="F137" s="192" t="s">
        <v>233</v>
      </c>
      <c r="G137" s="36"/>
      <c r="H137" s="36"/>
      <c r="I137" s="193"/>
      <c r="J137" s="36"/>
      <c r="K137" s="36"/>
      <c r="L137" s="39"/>
      <c r="M137" s="194"/>
      <c r="N137" s="195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186</v>
      </c>
      <c r="AU137" s="17" t="s">
        <v>81</v>
      </c>
    </row>
    <row r="138" spans="1:65" s="2" customFormat="1" ht="68.25">
      <c r="A138" s="34"/>
      <c r="B138" s="35"/>
      <c r="C138" s="36"/>
      <c r="D138" s="191" t="s">
        <v>188</v>
      </c>
      <c r="E138" s="36"/>
      <c r="F138" s="196" t="s">
        <v>234</v>
      </c>
      <c r="G138" s="36"/>
      <c r="H138" s="36"/>
      <c r="I138" s="193"/>
      <c r="J138" s="36"/>
      <c r="K138" s="36"/>
      <c r="L138" s="39"/>
      <c r="M138" s="194"/>
      <c r="N138" s="195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188</v>
      </c>
      <c r="AU138" s="17" t="s">
        <v>81</v>
      </c>
    </row>
    <row r="139" spans="1:65" s="12" customFormat="1" ht="22.9" customHeight="1">
      <c r="B139" s="162"/>
      <c r="C139" s="163"/>
      <c r="D139" s="164" t="s">
        <v>71</v>
      </c>
      <c r="E139" s="176" t="s">
        <v>184</v>
      </c>
      <c r="F139" s="176" t="s">
        <v>339</v>
      </c>
      <c r="G139" s="163"/>
      <c r="H139" s="163"/>
      <c r="I139" s="166"/>
      <c r="J139" s="177">
        <f>BK139</f>
        <v>0</v>
      </c>
      <c r="K139" s="163"/>
      <c r="L139" s="168"/>
      <c r="M139" s="169"/>
      <c r="N139" s="170"/>
      <c r="O139" s="170"/>
      <c r="P139" s="171">
        <f>SUM(P140:P153)</f>
        <v>0</v>
      </c>
      <c r="Q139" s="170"/>
      <c r="R139" s="171">
        <f>SUM(R140:R153)</f>
        <v>140.24180369999999</v>
      </c>
      <c r="S139" s="170"/>
      <c r="T139" s="172">
        <f>SUM(T140:T153)</f>
        <v>0</v>
      </c>
      <c r="AR139" s="173" t="s">
        <v>79</v>
      </c>
      <c r="AT139" s="174" t="s">
        <v>71</v>
      </c>
      <c r="AU139" s="174" t="s">
        <v>79</v>
      </c>
      <c r="AY139" s="173" t="s">
        <v>177</v>
      </c>
      <c r="BK139" s="175">
        <f>SUM(BK140:BK153)</f>
        <v>0</v>
      </c>
    </row>
    <row r="140" spans="1:65" s="2" customFormat="1" ht="24.2" customHeight="1">
      <c r="A140" s="34"/>
      <c r="B140" s="35"/>
      <c r="C140" s="178" t="s">
        <v>8</v>
      </c>
      <c r="D140" s="178" t="s">
        <v>179</v>
      </c>
      <c r="E140" s="179" t="s">
        <v>367</v>
      </c>
      <c r="F140" s="180" t="s">
        <v>368</v>
      </c>
      <c r="G140" s="181" t="s">
        <v>182</v>
      </c>
      <c r="H140" s="182">
        <v>83.1</v>
      </c>
      <c r="I140" s="183"/>
      <c r="J140" s="184">
        <f>ROUND(I140*H140,2)</f>
        <v>0</v>
      </c>
      <c r="K140" s="180" t="s">
        <v>183</v>
      </c>
      <c r="L140" s="39"/>
      <c r="M140" s="185" t="s">
        <v>19</v>
      </c>
      <c r="N140" s="186" t="s">
        <v>43</v>
      </c>
      <c r="O140" s="64"/>
      <c r="P140" s="187">
        <f>O140*H140</f>
        <v>0</v>
      </c>
      <c r="Q140" s="187">
        <v>0.18729699999999999</v>
      </c>
      <c r="R140" s="187">
        <f>Q140*H140</f>
        <v>15.564380699999997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184</v>
      </c>
      <c r="AT140" s="189" t="s">
        <v>179</v>
      </c>
      <c r="AU140" s="189" t="s">
        <v>81</v>
      </c>
      <c r="AY140" s="17" t="s">
        <v>177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7" t="s">
        <v>79</v>
      </c>
      <c r="BK140" s="190">
        <f>ROUND(I140*H140,2)</f>
        <v>0</v>
      </c>
      <c r="BL140" s="17" t="s">
        <v>184</v>
      </c>
      <c r="BM140" s="189" t="s">
        <v>369</v>
      </c>
    </row>
    <row r="141" spans="1:65" s="2" customFormat="1" ht="19.5">
      <c r="A141" s="34"/>
      <c r="B141" s="35"/>
      <c r="C141" s="36"/>
      <c r="D141" s="191" t="s">
        <v>186</v>
      </c>
      <c r="E141" s="36"/>
      <c r="F141" s="192" t="s">
        <v>370</v>
      </c>
      <c r="G141" s="36"/>
      <c r="H141" s="36"/>
      <c r="I141" s="193"/>
      <c r="J141" s="36"/>
      <c r="K141" s="36"/>
      <c r="L141" s="39"/>
      <c r="M141" s="194"/>
      <c r="N141" s="195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186</v>
      </c>
      <c r="AU141" s="17" t="s">
        <v>81</v>
      </c>
    </row>
    <row r="142" spans="1:65" s="2" customFormat="1" ht="48.75">
      <c r="A142" s="34"/>
      <c r="B142" s="35"/>
      <c r="C142" s="36"/>
      <c r="D142" s="191" t="s">
        <v>188</v>
      </c>
      <c r="E142" s="36"/>
      <c r="F142" s="196" t="s">
        <v>371</v>
      </c>
      <c r="G142" s="36"/>
      <c r="H142" s="36"/>
      <c r="I142" s="193"/>
      <c r="J142" s="36"/>
      <c r="K142" s="36"/>
      <c r="L142" s="39"/>
      <c r="M142" s="194"/>
      <c r="N142" s="195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188</v>
      </c>
      <c r="AU142" s="17" t="s">
        <v>81</v>
      </c>
    </row>
    <row r="143" spans="1:65" s="2" customFormat="1" ht="19.5">
      <c r="A143" s="34"/>
      <c r="B143" s="35"/>
      <c r="C143" s="36"/>
      <c r="D143" s="191" t="s">
        <v>205</v>
      </c>
      <c r="E143" s="36"/>
      <c r="F143" s="196" t="s">
        <v>954</v>
      </c>
      <c r="G143" s="36"/>
      <c r="H143" s="36"/>
      <c r="I143" s="193"/>
      <c r="J143" s="36"/>
      <c r="K143" s="36"/>
      <c r="L143" s="39"/>
      <c r="M143" s="194"/>
      <c r="N143" s="195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205</v>
      </c>
      <c r="AU143" s="17" t="s">
        <v>81</v>
      </c>
    </row>
    <row r="144" spans="1:65" s="2" customFormat="1" ht="14.45" customHeight="1">
      <c r="A144" s="34"/>
      <c r="B144" s="35"/>
      <c r="C144" s="178" t="s">
        <v>281</v>
      </c>
      <c r="D144" s="178" t="s">
        <v>179</v>
      </c>
      <c r="E144" s="179" t="s">
        <v>389</v>
      </c>
      <c r="F144" s="180" t="s">
        <v>390</v>
      </c>
      <c r="G144" s="181" t="s">
        <v>182</v>
      </c>
      <c r="H144" s="182">
        <v>83.1</v>
      </c>
      <c r="I144" s="183"/>
      <c r="J144" s="184">
        <f>ROUND(I144*H144,2)</f>
        <v>0</v>
      </c>
      <c r="K144" s="180" t="s">
        <v>183</v>
      </c>
      <c r="L144" s="39"/>
      <c r="M144" s="185" t="s">
        <v>19</v>
      </c>
      <c r="N144" s="186" t="s">
        <v>43</v>
      </c>
      <c r="O144" s="64"/>
      <c r="P144" s="187">
        <f>O144*H144</f>
        <v>0</v>
      </c>
      <c r="Q144" s="187">
        <v>0.21251999999999999</v>
      </c>
      <c r="R144" s="187">
        <f>Q144*H144</f>
        <v>17.660411999999997</v>
      </c>
      <c r="S144" s="187">
        <v>0</v>
      </c>
      <c r="T144" s="18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184</v>
      </c>
      <c r="AT144" s="189" t="s">
        <v>179</v>
      </c>
      <c r="AU144" s="189" t="s">
        <v>81</v>
      </c>
      <c r="AY144" s="17" t="s">
        <v>177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7" t="s">
        <v>79</v>
      </c>
      <c r="BK144" s="190">
        <f>ROUND(I144*H144,2)</f>
        <v>0</v>
      </c>
      <c r="BL144" s="17" t="s">
        <v>184</v>
      </c>
      <c r="BM144" s="189" t="s">
        <v>955</v>
      </c>
    </row>
    <row r="145" spans="1:65" s="2" customFormat="1" ht="11.25">
      <c r="A145" s="34"/>
      <c r="B145" s="35"/>
      <c r="C145" s="36"/>
      <c r="D145" s="191" t="s">
        <v>186</v>
      </c>
      <c r="E145" s="36"/>
      <c r="F145" s="192" t="s">
        <v>392</v>
      </c>
      <c r="G145" s="36"/>
      <c r="H145" s="36"/>
      <c r="I145" s="193"/>
      <c r="J145" s="36"/>
      <c r="K145" s="36"/>
      <c r="L145" s="39"/>
      <c r="M145" s="194"/>
      <c r="N145" s="195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186</v>
      </c>
      <c r="AU145" s="17" t="s">
        <v>81</v>
      </c>
    </row>
    <row r="146" spans="1:65" s="2" customFormat="1" ht="58.5">
      <c r="A146" s="34"/>
      <c r="B146" s="35"/>
      <c r="C146" s="36"/>
      <c r="D146" s="191" t="s">
        <v>188</v>
      </c>
      <c r="E146" s="36"/>
      <c r="F146" s="196" t="s">
        <v>393</v>
      </c>
      <c r="G146" s="36"/>
      <c r="H146" s="36"/>
      <c r="I146" s="193"/>
      <c r="J146" s="36"/>
      <c r="K146" s="36"/>
      <c r="L146" s="39"/>
      <c r="M146" s="194"/>
      <c r="N146" s="195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188</v>
      </c>
      <c r="AU146" s="17" t="s">
        <v>81</v>
      </c>
    </row>
    <row r="147" spans="1:65" s="2" customFormat="1" ht="24.2" customHeight="1">
      <c r="A147" s="34"/>
      <c r="B147" s="35"/>
      <c r="C147" s="178" t="s">
        <v>289</v>
      </c>
      <c r="D147" s="178" t="s">
        <v>179</v>
      </c>
      <c r="E147" s="179" t="s">
        <v>395</v>
      </c>
      <c r="F147" s="180" t="s">
        <v>396</v>
      </c>
      <c r="G147" s="181" t="s">
        <v>182</v>
      </c>
      <c r="H147" s="182">
        <v>83.1</v>
      </c>
      <c r="I147" s="183"/>
      <c r="J147" s="184">
        <f>ROUND(I147*H147,2)</f>
        <v>0</v>
      </c>
      <c r="K147" s="180" t="s">
        <v>183</v>
      </c>
      <c r="L147" s="39"/>
      <c r="M147" s="185" t="s">
        <v>19</v>
      </c>
      <c r="N147" s="186" t="s">
        <v>43</v>
      </c>
      <c r="O147" s="64"/>
      <c r="P147" s="187">
        <f>O147*H147</f>
        <v>0</v>
      </c>
      <c r="Q147" s="187">
        <v>1.2878099999999999</v>
      </c>
      <c r="R147" s="187">
        <f>Q147*H147</f>
        <v>107.01701099999998</v>
      </c>
      <c r="S147" s="187">
        <v>0</v>
      </c>
      <c r="T147" s="18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184</v>
      </c>
      <c r="AT147" s="189" t="s">
        <v>179</v>
      </c>
      <c r="AU147" s="189" t="s">
        <v>81</v>
      </c>
      <c r="AY147" s="17" t="s">
        <v>177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79</v>
      </c>
      <c r="BK147" s="190">
        <f>ROUND(I147*H147,2)</f>
        <v>0</v>
      </c>
      <c r="BL147" s="17" t="s">
        <v>184</v>
      </c>
      <c r="BM147" s="189" t="s">
        <v>956</v>
      </c>
    </row>
    <row r="148" spans="1:65" s="2" customFormat="1" ht="29.25">
      <c r="A148" s="34"/>
      <c r="B148" s="35"/>
      <c r="C148" s="36"/>
      <c r="D148" s="191" t="s">
        <v>186</v>
      </c>
      <c r="E148" s="36"/>
      <c r="F148" s="192" t="s">
        <v>398</v>
      </c>
      <c r="G148" s="36"/>
      <c r="H148" s="36"/>
      <c r="I148" s="193"/>
      <c r="J148" s="36"/>
      <c r="K148" s="36"/>
      <c r="L148" s="39"/>
      <c r="M148" s="194"/>
      <c r="N148" s="19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186</v>
      </c>
      <c r="AU148" s="17" t="s">
        <v>81</v>
      </c>
    </row>
    <row r="149" spans="1:65" s="2" customFormat="1" ht="97.5">
      <c r="A149" s="34"/>
      <c r="B149" s="35"/>
      <c r="C149" s="36"/>
      <c r="D149" s="191" t="s">
        <v>188</v>
      </c>
      <c r="E149" s="36"/>
      <c r="F149" s="196" t="s">
        <v>399</v>
      </c>
      <c r="G149" s="36"/>
      <c r="H149" s="36"/>
      <c r="I149" s="193"/>
      <c r="J149" s="36"/>
      <c r="K149" s="36"/>
      <c r="L149" s="39"/>
      <c r="M149" s="194"/>
      <c r="N149" s="195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188</v>
      </c>
      <c r="AU149" s="17" t="s">
        <v>81</v>
      </c>
    </row>
    <row r="150" spans="1:65" s="13" customFormat="1" ht="11.25">
      <c r="B150" s="197"/>
      <c r="C150" s="198"/>
      <c r="D150" s="191" t="s">
        <v>214</v>
      </c>
      <c r="E150" s="199" t="s">
        <v>19</v>
      </c>
      <c r="F150" s="200" t="s">
        <v>957</v>
      </c>
      <c r="G150" s="198"/>
      <c r="H150" s="201">
        <v>18.600000000000001</v>
      </c>
      <c r="I150" s="202"/>
      <c r="J150" s="198"/>
      <c r="K150" s="198"/>
      <c r="L150" s="203"/>
      <c r="M150" s="204"/>
      <c r="N150" s="205"/>
      <c r="O150" s="205"/>
      <c r="P150" s="205"/>
      <c r="Q150" s="205"/>
      <c r="R150" s="205"/>
      <c r="S150" s="205"/>
      <c r="T150" s="206"/>
      <c r="AT150" s="207" t="s">
        <v>214</v>
      </c>
      <c r="AU150" s="207" t="s">
        <v>81</v>
      </c>
      <c r="AV150" s="13" t="s">
        <v>81</v>
      </c>
      <c r="AW150" s="13" t="s">
        <v>34</v>
      </c>
      <c r="AX150" s="13" t="s">
        <v>72</v>
      </c>
      <c r="AY150" s="207" t="s">
        <v>177</v>
      </c>
    </row>
    <row r="151" spans="1:65" s="13" customFormat="1" ht="11.25">
      <c r="B151" s="197"/>
      <c r="C151" s="198"/>
      <c r="D151" s="191" t="s">
        <v>214</v>
      </c>
      <c r="E151" s="199" t="s">
        <v>19</v>
      </c>
      <c r="F151" s="200" t="s">
        <v>958</v>
      </c>
      <c r="G151" s="198"/>
      <c r="H151" s="201">
        <v>22.5</v>
      </c>
      <c r="I151" s="202"/>
      <c r="J151" s="198"/>
      <c r="K151" s="198"/>
      <c r="L151" s="203"/>
      <c r="M151" s="204"/>
      <c r="N151" s="205"/>
      <c r="O151" s="205"/>
      <c r="P151" s="205"/>
      <c r="Q151" s="205"/>
      <c r="R151" s="205"/>
      <c r="S151" s="205"/>
      <c r="T151" s="206"/>
      <c r="AT151" s="207" t="s">
        <v>214</v>
      </c>
      <c r="AU151" s="207" t="s">
        <v>81</v>
      </c>
      <c r="AV151" s="13" t="s">
        <v>81</v>
      </c>
      <c r="AW151" s="13" t="s">
        <v>34</v>
      </c>
      <c r="AX151" s="13" t="s">
        <v>72</v>
      </c>
      <c r="AY151" s="207" t="s">
        <v>177</v>
      </c>
    </row>
    <row r="152" spans="1:65" s="13" customFormat="1" ht="11.25">
      <c r="B152" s="197"/>
      <c r="C152" s="198"/>
      <c r="D152" s="191" t="s">
        <v>214</v>
      </c>
      <c r="E152" s="199" t="s">
        <v>19</v>
      </c>
      <c r="F152" s="200" t="s">
        <v>959</v>
      </c>
      <c r="G152" s="198"/>
      <c r="H152" s="201">
        <v>42</v>
      </c>
      <c r="I152" s="202"/>
      <c r="J152" s="198"/>
      <c r="K152" s="198"/>
      <c r="L152" s="203"/>
      <c r="M152" s="204"/>
      <c r="N152" s="205"/>
      <c r="O152" s="205"/>
      <c r="P152" s="205"/>
      <c r="Q152" s="205"/>
      <c r="R152" s="205"/>
      <c r="S152" s="205"/>
      <c r="T152" s="206"/>
      <c r="AT152" s="207" t="s">
        <v>214</v>
      </c>
      <c r="AU152" s="207" t="s">
        <v>81</v>
      </c>
      <c r="AV152" s="13" t="s">
        <v>81</v>
      </c>
      <c r="AW152" s="13" t="s">
        <v>34</v>
      </c>
      <c r="AX152" s="13" t="s">
        <v>72</v>
      </c>
      <c r="AY152" s="207" t="s">
        <v>177</v>
      </c>
    </row>
    <row r="153" spans="1:65" s="14" customFormat="1" ht="11.25">
      <c r="B153" s="208"/>
      <c r="C153" s="209"/>
      <c r="D153" s="191" t="s">
        <v>214</v>
      </c>
      <c r="E153" s="210" t="s">
        <v>19</v>
      </c>
      <c r="F153" s="211" t="s">
        <v>217</v>
      </c>
      <c r="G153" s="209"/>
      <c r="H153" s="212">
        <v>83.1</v>
      </c>
      <c r="I153" s="213"/>
      <c r="J153" s="209"/>
      <c r="K153" s="209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214</v>
      </c>
      <c r="AU153" s="218" t="s">
        <v>81</v>
      </c>
      <c r="AV153" s="14" t="s">
        <v>184</v>
      </c>
      <c r="AW153" s="14" t="s">
        <v>34</v>
      </c>
      <c r="AX153" s="14" t="s">
        <v>79</v>
      </c>
      <c r="AY153" s="218" t="s">
        <v>177</v>
      </c>
    </row>
    <row r="154" spans="1:65" s="12" customFormat="1" ht="22.9" customHeight="1">
      <c r="B154" s="162"/>
      <c r="C154" s="163"/>
      <c r="D154" s="164" t="s">
        <v>71</v>
      </c>
      <c r="E154" s="176" t="s">
        <v>236</v>
      </c>
      <c r="F154" s="176" t="s">
        <v>418</v>
      </c>
      <c r="G154" s="163"/>
      <c r="H154" s="163"/>
      <c r="I154" s="166"/>
      <c r="J154" s="177">
        <f>BK154</f>
        <v>0</v>
      </c>
      <c r="K154" s="163"/>
      <c r="L154" s="168"/>
      <c r="M154" s="169"/>
      <c r="N154" s="170"/>
      <c r="O154" s="170"/>
      <c r="P154" s="171">
        <f>P155+SUM(P156:P223)</f>
        <v>0</v>
      </c>
      <c r="Q154" s="170"/>
      <c r="R154" s="171">
        <f>R155+SUM(R156:R223)</f>
        <v>1.6193601599999998</v>
      </c>
      <c r="S154" s="170"/>
      <c r="T154" s="172">
        <f>T155+SUM(T156:T223)</f>
        <v>21.925010800000003</v>
      </c>
      <c r="AR154" s="173" t="s">
        <v>79</v>
      </c>
      <c r="AT154" s="174" t="s">
        <v>71</v>
      </c>
      <c r="AU154" s="174" t="s">
        <v>79</v>
      </c>
      <c r="AY154" s="173" t="s">
        <v>177</v>
      </c>
      <c r="BK154" s="175">
        <f>BK155+SUM(BK156:BK223)</f>
        <v>0</v>
      </c>
    </row>
    <row r="155" spans="1:65" s="2" customFormat="1" ht="24.2" customHeight="1">
      <c r="A155" s="34"/>
      <c r="B155" s="35"/>
      <c r="C155" s="178" t="s">
        <v>298</v>
      </c>
      <c r="D155" s="178" t="s">
        <v>179</v>
      </c>
      <c r="E155" s="179" t="s">
        <v>452</v>
      </c>
      <c r="F155" s="180" t="s">
        <v>453</v>
      </c>
      <c r="G155" s="181" t="s">
        <v>182</v>
      </c>
      <c r="H155" s="182">
        <v>65</v>
      </c>
      <c r="I155" s="183"/>
      <c r="J155" s="184">
        <f>ROUND(I155*H155,2)</f>
        <v>0</v>
      </c>
      <c r="K155" s="180" t="s">
        <v>183</v>
      </c>
      <c r="L155" s="39"/>
      <c r="M155" s="185" t="s">
        <v>19</v>
      </c>
      <c r="N155" s="186" t="s">
        <v>43</v>
      </c>
      <c r="O155" s="64"/>
      <c r="P155" s="187">
        <f>O155*H155</f>
        <v>0</v>
      </c>
      <c r="Q155" s="187">
        <v>0</v>
      </c>
      <c r="R155" s="187">
        <f>Q155*H155</f>
        <v>0</v>
      </c>
      <c r="S155" s="187">
        <v>2.9999999999999997E-4</v>
      </c>
      <c r="T155" s="188">
        <f>S155*H155</f>
        <v>1.95E-2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184</v>
      </c>
      <c r="AT155" s="189" t="s">
        <v>179</v>
      </c>
      <c r="AU155" s="189" t="s">
        <v>81</v>
      </c>
      <c r="AY155" s="17" t="s">
        <v>177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79</v>
      </c>
      <c r="BK155" s="190">
        <f>ROUND(I155*H155,2)</f>
        <v>0</v>
      </c>
      <c r="BL155" s="17" t="s">
        <v>184</v>
      </c>
      <c r="BM155" s="189" t="s">
        <v>454</v>
      </c>
    </row>
    <row r="156" spans="1:65" s="2" customFormat="1" ht="11.25">
      <c r="A156" s="34"/>
      <c r="B156" s="35"/>
      <c r="C156" s="36"/>
      <c r="D156" s="191" t="s">
        <v>186</v>
      </c>
      <c r="E156" s="36"/>
      <c r="F156" s="192" t="s">
        <v>453</v>
      </c>
      <c r="G156" s="36"/>
      <c r="H156" s="36"/>
      <c r="I156" s="193"/>
      <c r="J156" s="36"/>
      <c r="K156" s="36"/>
      <c r="L156" s="39"/>
      <c r="M156" s="194"/>
      <c r="N156" s="195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186</v>
      </c>
      <c r="AU156" s="17" t="s">
        <v>81</v>
      </c>
    </row>
    <row r="157" spans="1:65" s="2" customFormat="1" ht="39">
      <c r="A157" s="34"/>
      <c r="B157" s="35"/>
      <c r="C157" s="36"/>
      <c r="D157" s="191" t="s">
        <v>188</v>
      </c>
      <c r="E157" s="36"/>
      <c r="F157" s="196" t="s">
        <v>455</v>
      </c>
      <c r="G157" s="36"/>
      <c r="H157" s="36"/>
      <c r="I157" s="193"/>
      <c r="J157" s="36"/>
      <c r="K157" s="36"/>
      <c r="L157" s="39"/>
      <c r="M157" s="194"/>
      <c r="N157" s="195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188</v>
      </c>
      <c r="AU157" s="17" t="s">
        <v>81</v>
      </c>
    </row>
    <row r="158" spans="1:65" s="2" customFormat="1" ht="19.5">
      <c r="A158" s="34"/>
      <c r="B158" s="35"/>
      <c r="C158" s="36"/>
      <c r="D158" s="191" t="s">
        <v>205</v>
      </c>
      <c r="E158" s="36"/>
      <c r="F158" s="196" t="s">
        <v>456</v>
      </c>
      <c r="G158" s="36"/>
      <c r="H158" s="36"/>
      <c r="I158" s="193"/>
      <c r="J158" s="36"/>
      <c r="K158" s="36"/>
      <c r="L158" s="39"/>
      <c r="M158" s="194"/>
      <c r="N158" s="195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205</v>
      </c>
      <c r="AU158" s="17" t="s">
        <v>81</v>
      </c>
    </row>
    <row r="159" spans="1:65" s="13" customFormat="1" ht="11.25">
      <c r="B159" s="197"/>
      <c r="C159" s="198"/>
      <c r="D159" s="191" t="s">
        <v>214</v>
      </c>
      <c r="E159" s="199" t="s">
        <v>19</v>
      </c>
      <c r="F159" s="200" t="s">
        <v>960</v>
      </c>
      <c r="G159" s="198"/>
      <c r="H159" s="201">
        <v>65</v>
      </c>
      <c r="I159" s="202"/>
      <c r="J159" s="198"/>
      <c r="K159" s="198"/>
      <c r="L159" s="203"/>
      <c r="M159" s="204"/>
      <c r="N159" s="205"/>
      <c r="O159" s="205"/>
      <c r="P159" s="205"/>
      <c r="Q159" s="205"/>
      <c r="R159" s="205"/>
      <c r="S159" s="205"/>
      <c r="T159" s="206"/>
      <c r="AT159" s="207" t="s">
        <v>214</v>
      </c>
      <c r="AU159" s="207" t="s">
        <v>81</v>
      </c>
      <c r="AV159" s="13" t="s">
        <v>81</v>
      </c>
      <c r="AW159" s="13" t="s">
        <v>34</v>
      </c>
      <c r="AX159" s="13" t="s">
        <v>72</v>
      </c>
      <c r="AY159" s="207" t="s">
        <v>177</v>
      </c>
    </row>
    <row r="160" spans="1:65" s="14" customFormat="1" ht="11.25">
      <c r="B160" s="208"/>
      <c r="C160" s="209"/>
      <c r="D160" s="191" t="s">
        <v>214</v>
      </c>
      <c r="E160" s="210" t="s">
        <v>19</v>
      </c>
      <c r="F160" s="211" t="s">
        <v>217</v>
      </c>
      <c r="G160" s="209"/>
      <c r="H160" s="212">
        <v>65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214</v>
      </c>
      <c r="AU160" s="218" t="s">
        <v>81</v>
      </c>
      <c r="AV160" s="14" t="s">
        <v>184</v>
      </c>
      <c r="AW160" s="14" t="s">
        <v>34</v>
      </c>
      <c r="AX160" s="14" t="s">
        <v>79</v>
      </c>
      <c r="AY160" s="218" t="s">
        <v>177</v>
      </c>
    </row>
    <row r="161" spans="1:65" s="2" customFormat="1" ht="24.2" customHeight="1">
      <c r="A161" s="34"/>
      <c r="B161" s="35"/>
      <c r="C161" s="178" t="s">
        <v>306</v>
      </c>
      <c r="D161" s="178" t="s">
        <v>179</v>
      </c>
      <c r="E161" s="179" t="s">
        <v>459</v>
      </c>
      <c r="F161" s="180" t="s">
        <v>460</v>
      </c>
      <c r="G161" s="181" t="s">
        <v>210</v>
      </c>
      <c r="H161" s="182">
        <v>8.25</v>
      </c>
      <c r="I161" s="183"/>
      <c r="J161" s="184">
        <f>ROUND(I161*H161,2)</f>
        <v>0</v>
      </c>
      <c r="K161" s="180" t="s">
        <v>183</v>
      </c>
      <c r="L161" s="39"/>
      <c r="M161" s="185" t="s">
        <v>19</v>
      </c>
      <c r="N161" s="186" t="s">
        <v>43</v>
      </c>
      <c r="O161" s="64"/>
      <c r="P161" s="187">
        <f>O161*H161</f>
        <v>0</v>
      </c>
      <c r="Q161" s="187">
        <v>0</v>
      </c>
      <c r="R161" s="187">
        <f>Q161*H161</f>
        <v>0</v>
      </c>
      <c r="S161" s="187">
        <v>1.8</v>
      </c>
      <c r="T161" s="188">
        <f>S161*H161</f>
        <v>14.85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184</v>
      </c>
      <c r="AT161" s="189" t="s">
        <v>179</v>
      </c>
      <c r="AU161" s="189" t="s">
        <v>81</v>
      </c>
      <c r="AY161" s="17" t="s">
        <v>177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79</v>
      </c>
      <c r="BK161" s="190">
        <f>ROUND(I161*H161,2)</f>
        <v>0</v>
      </c>
      <c r="BL161" s="17" t="s">
        <v>184</v>
      </c>
      <c r="BM161" s="189" t="s">
        <v>461</v>
      </c>
    </row>
    <row r="162" spans="1:65" s="2" customFormat="1" ht="19.5">
      <c r="A162" s="34"/>
      <c r="B162" s="35"/>
      <c r="C162" s="36"/>
      <c r="D162" s="191" t="s">
        <v>186</v>
      </c>
      <c r="E162" s="36"/>
      <c r="F162" s="192" t="s">
        <v>460</v>
      </c>
      <c r="G162" s="36"/>
      <c r="H162" s="36"/>
      <c r="I162" s="193"/>
      <c r="J162" s="36"/>
      <c r="K162" s="36"/>
      <c r="L162" s="39"/>
      <c r="M162" s="194"/>
      <c r="N162" s="195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186</v>
      </c>
      <c r="AU162" s="17" t="s">
        <v>81</v>
      </c>
    </row>
    <row r="163" spans="1:65" s="2" customFormat="1" ht="19.5">
      <c r="A163" s="34"/>
      <c r="B163" s="35"/>
      <c r="C163" s="36"/>
      <c r="D163" s="191" t="s">
        <v>205</v>
      </c>
      <c r="E163" s="36"/>
      <c r="F163" s="196" t="s">
        <v>961</v>
      </c>
      <c r="G163" s="36"/>
      <c r="H163" s="36"/>
      <c r="I163" s="193"/>
      <c r="J163" s="36"/>
      <c r="K163" s="36"/>
      <c r="L163" s="39"/>
      <c r="M163" s="194"/>
      <c r="N163" s="19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205</v>
      </c>
      <c r="AU163" s="17" t="s">
        <v>81</v>
      </c>
    </row>
    <row r="164" spans="1:65" s="13" customFormat="1" ht="11.25">
      <c r="B164" s="197"/>
      <c r="C164" s="198"/>
      <c r="D164" s="191" t="s">
        <v>214</v>
      </c>
      <c r="E164" s="199" t="s">
        <v>19</v>
      </c>
      <c r="F164" s="200" t="s">
        <v>962</v>
      </c>
      <c r="G164" s="198"/>
      <c r="H164" s="201">
        <v>8.25</v>
      </c>
      <c r="I164" s="202"/>
      <c r="J164" s="198"/>
      <c r="K164" s="198"/>
      <c r="L164" s="203"/>
      <c r="M164" s="204"/>
      <c r="N164" s="205"/>
      <c r="O164" s="205"/>
      <c r="P164" s="205"/>
      <c r="Q164" s="205"/>
      <c r="R164" s="205"/>
      <c r="S164" s="205"/>
      <c r="T164" s="206"/>
      <c r="AT164" s="207" t="s">
        <v>214</v>
      </c>
      <c r="AU164" s="207" t="s">
        <v>81</v>
      </c>
      <c r="AV164" s="13" t="s">
        <v>81</v>
      </c>
      <c r="AW164" s="13" t="s">
        <v>34</v>
      </c>
      <c r="AX164" s="13" t="s">
        <v>72</v>
      </c>
      <c r="AY164" s="207" t="s">
        <v>177</v>
      </c>
    </row>
    <row r="165" spans="1:65" s="14" customFormat="1" ht="11.25">
      <c r="B165" s="208"/>
      <c r="C165" s="209"/>
      <c r="D165" s="191" t="s">
        <v>214</v>
      </c>
      <c r="E165" s="210" t="s">
        <v>19</v>
      </c>
      <c r="F165" s="211" t="s">
        <v>217</v>
      </c>
      <c r="G165" s="209"/>
      <c r="H165" s="212">
        <v>8.25</v>
      </c>
      <c r="I165" s="213"/>
      <c r="J165" s="209"/>
      <c r="K165" s="209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214</v>
      </c>
      <c r="AU165" s="218" t="s">
        <v>81</v>
      </c>
      <c r="AV165" s="14" t="s">
        <v>184</v>
      </c>
      <c r="AW165" s="14" t="s">
        <v>34</v>
      </c>
      <c r="AX165" s="14" t="s">
        <v>79</v>
      </c>
      <c r="AY165" s="218" t="s">
        <v>177</v>
      </c>
    </row>
    <row r="166" spans="1:65" s="2" customFormat="1" ht="24.2" customHeight="1">
      <c r="A166" s="34"/>
      <c r="B166" s="35"/>
      <c r="C166" s="178" t="s">
        <v>311</v>
      </c>
      <c r="D166" s="178" t="s">
        <v>179</v>
      </c>
      <c r="E166" s="179" t="s">
        <v>466</v>
      </c>
      <c r="F166" s="180" t="s">
        <v>467</v>
      </c>
      <c r="G166" s="181" t="s">
        <v>182</v>
      </c>
      <c r="H166" s="182">
        <v>64</v>
      </c>
      <c r="I166" s="183"/>
      <c r="J166" s="184">
        <f>ROUND(I166*H166,2)</f>
        <v>0</v>
      </c>
      <c r="K166" s="180" t="s">
        <v>183</v>
      </c>
      <c r="L166" s="39"/>
      <c r="M166" s="185" t="s">
        <v>19</v>
      </c>
      <c r="N166" s="186" t="s">
        <v>43</v>
      </c>
      <c r="O166" s="64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9" t="s">
        <v>184</v>
      </c>
      <c r="AT166" s="189" t="s">
        <v>179</v>
      </c>
      <c r="AU166" s="189" t="s">
        <v>81</v>
      </c>
      <c r="AY166" s="17" t="s">
        <v>177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79</v>
      </c>
      <c r="BK166" s="190">
        <f>ROUND(I166*H166,2)</f>
        <v>0</v>
      </c>
      <c r="BL166" s="17" t="s">
        <v>184</v>
      </c>
      <c r="BM166" s="189" t="s">
        <v>468</v>
      </c>
    </row>
    <row r="167" spans="1:65" s="2" customFormat="1" ht="29.25">
      <c r="A167" s="34"/>
      <c r="B167" s="35"/>
      <c r="C167" s="36"/>
      <c r="D167" s="191" t="s">
        <v>186</v>
      </c>
      <c r="E167" s="36"/>
      <c r="F167" s="192" t="s">
        <v>469</v>
      </c>
      <c r="G167" s="36"/>
      <c r="H167" s="36"/>
      <c r="I167" s="193"/>
      <c r="J167" s="36"/>
      <c r="K167" s="36"/>
      <c r="L167" s="39"/>
      <c r="M167" s="194"/>
      <c r="N167" s="195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186</v>
      </c>
      <c r="AU167" s="17" t="s">
        <v>81</v>
      </c>
    </row>
    <row r="168" spans="1:65" s="2" customFormat="1" ht="78">
      <c r="A168" s="34"/>
      <c r="B168" s="35"/>
      <c r="C168" s="36"/>
      <c r="D168" s="191" t="s">
        <v>188</v>
      </c>
      <c r="E168" s="36"/>
      <c r="F168" s="196" t="s">
        <v>470</v>
      </c>
      <c r="G168" s="36"/>
      <c r="H168" s="36"/>
      <c r="I168" s="193"/>
      <c r="J168" s="36"/>
      <c r="K168" s="36"/>
      <c r="L168" s="39"/>
      <c r="M168" s="194"/>
      <c r="N168" s="195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188</v>
      </c>
      <c r="AU168" s="17" t="s">
        <v>81</v>
      </c>
    </row>
    <row r="169" spans="1:65" s="13" customFormat="1" ht="11.25">
      <c r="B169" s="197"/>
      <c r="C169" s="198"/>
      <c r="D169" s="191" t="s">
        <v>214</v>
      </c>
      <c r="E169" s="199" t="s">
        <v>19</v>
      </c>
      <c r="F169" s="200" t="s">
        <v>963</v>
      </c>
      <c r="G169" s="198"/>
      <c r="H169" s="201">
        <v>48</v>
      </c>
      <c r="I169" s="202"/>
      <c r="J169" s="198"/>
      <c r="K169" s="198"/>
      <c r="L169" s="203"/>
      <c r="M169" s="204"/>
      <c r="N169" s="205"/>
      <c r="O169" s="205"/>
      <c r="P169" s="205"/>
      <c r="Q169" s="205"/>
      <c r="R169" s="205"/>
      <c r="S169" s="205"/>
      <c r="T169" s="206"/>
      <c r="AT169" s="207" t="s">
        <v>214</v>
      </c>
      <c r="AU169" s="207" t="s">
        <v>81</v>
      </c>
      <c r="AV169" s="13" t="s">
        <v>81</v>
      </c>
      <c r="AW169" s="13" t="s">
        <v>34</v>
      </c>
      <c r="AX169" s="13" t="s">
        <v>72</v>
      </c>
      <c r="AY169" s="207" t="s">
        <v>177</v>
      </c>
    </row>
    <row r="170" spans="1:65" s="13" customFormat="1" ht="11.25">
      <c r="B170" s="197"/>
      <c r="C170" s="198"/>
      <c r="D170" s="191" t="s">
        <v>214</v>
      </c>
      <c r="E170" s="199" t="s">
        <v>19</v>
      </c>
      <c r="F170" s="200" t="s">
        <v>964</v>
      </c>
      <c r="G170" s="198"/>
      <c r="H170" s="201">
        <v>16</v>
      </c>
      <c r="I170" s="202"/>
      <c r="J170" s="198"/>
      <c r="K170" s="198"/>
      <c r="L170" s="203"/>
      <c r="M170" s="204"/>
      <c r="N170" s="205"/>
      <c r="O170" s="205"/>
      <c r="P170" s="205"/>
      <c r="Q170" s="205"/>
      <c r="R170" s="205"/>
      <c r="S170" s="205"/>
      <c r="T170" s="206"/>
      <c r="AT170" s="207" t="s">
        <v>214</v>
      </c>
      <c r="AU170" s="207" t="s">
        <v>81</v>
      </c>
      <c r="AV170" s="13" t="s">
        <v>81</v>
      </c>
      <c r="AW170" s="13" t="s">
        <v>34</v>
      </c>
      <c r="AX170" s="13" t="s">
        <v>72</v>
      </c>
      <c r="AY170" s="207" t="s">
        <v>177</v>
      </c>
    </row>
    <row r="171" spans="1:65" s="14" customFormat="1" ht="11.25">
      <c r="B171" s="208"/>
      <c r="C171" s="209"/>
      <c r="D171" s="191" t="s">
        <v>214</v>
      </c>
      <c r="E171" s="210" t="s">
        <v>19</v>
      </c>
      <c r="F171" s="211" t="s">
        <v>217</v>
      </c>
      <c r="G171" s="209"/>
      <c r="H171" s="212">
        <v>64</v>
      </c>
      <c r="I171" s="213"/>
      <c r="J171" s="209"/>
      <c r="K171" s="209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214</v>
      </c>
      <c r="AU171" s="218" t="s">
        <v>81</v>
      </c>
      <c r="AV171" s="14" t="s">
        <v>184</v>
      </c>
      <c r="AW171" s="14" t="s">
        <v>34</v>
      </c>
      <c r="AX171" s="14" t="s">
        <v>79</v>
      </c>
      <c r="AY171" s="218" t="s">
        <v>177</v>
      </c>
    </row>
    <row r="172" spans="1:65" s="2" customFormat="1" ht="24.2" customHeight="1">
      <c r="A172" s="34"/>
      <c r="B172" s="35"/>
      <c r="C172" s="178" t="s">
        <v>7</v>
      </c>
      <c r="D172" s="178" t="s">
        <v>179</v>
      </c>
      <c r="E172" s="179" t="s">
        <v>475</v>
      </c>
      <c r="F172" s="180" t="s">
        <v>476</v>
      </c>
      <c r="G172" s="181" t="s">
        <v>182</v>
      </c>
      <c r="H172" s="182">
        <v>192</v>
      </c>
      <c r="I172" s="183"/>
      <c r="J172" s="184">
        <f>ROUND(I172*H172,2)</f>
        <v>0</v>
      </c>
      <c r="K172" s="180" t="s">
        <v>183</v>
      </c>
      <c r="L172" s="39"/>
      <c r="M172" s="185" t="s">
        <v>19</v>
      </c>
      <c r="N172" s="186" t="s">
        <v>43</v>
      </c>
      <c r="O172" s="64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184</v>
      </c>
      <c r="AT172" s="189" t="s">
        <v>179</v>
      </c>
      <c r="AU172" s="189" t="s">
        <v>81</v>
      </c>
      <c r="AY172" s="17" t="s">
        <v>177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79</v>
      </c>
      <c r="BK172" s="190">
        <f>ROUND(I172*H172,2)</f>
        <v>0</v>
      </c>
      <c r="BL172" s="17" t="s">
        <v>184</v>
      </c>
      <c r="BM172" s="189" t="s">
        <v>477</v>
      </c>
    </row>
    <row r="173" spans="1:65" s="2" customFormat="1" ht="29.25">
      <c r="A173" s="34"/>
      <c r="B173" s="35"/>
      <c r="C173" s="36"/>
      <c r="D173" s="191" t="s">
        <v>186</v>
      </c>
      <c r="E173" s="36"/>
      <c r="F173" s="192" t="s">
        <v>478</v>
      </c>
      <c r="G173" s="36"/>
      <c r="H173" s="36"/>
      <c r="I173" s="193"/>
      <c r="J173" s="36"/>
      <c r="K173" s="36"/>
      <c r="L173" s="39"/>
      <c r="M173" s="194"/>
      <c r="N173" s="195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186</v>
      </c>
      <c r="AU173" s="17" t="s">
        <v>81</v>
      </c>
    </row>
    <row r="174" spans="1:65" s="2" customFormat="1" ht="78">
      <c r="A174" s="34"/>
      <c r="B174" s="35"/>
      <c r="C174" s="36"/>
      <c r="D174" s="191" t="s">
        <v>188</v>
      </c>
      <c r="E174" s="36"/>
      <c r="F174" s="196" t="s">
        <v>470</v>
      </c>
      <c r="G174" s="36"/>
      <c r="H174" s="36"/>
      <c r="I174" s="193"/>
      <c r="J174" s="36"/>
      <c r="K174" s="36"/>
      <c r="L174" s="39"/>
      <c r="M174" s="194"/>
      <c r="N174" s="195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188</v>
      </c>
      <c r="AU174" s="17" t="s">
        <v>81</v>
      </c>
    </row>
    <row r="175" spans="1:65" s="13" customFormat="1" ht="11.25">
      <c r="B175" s="197"/>
      <c r="C175" s="198"/>
      <c r="D175" s="191" t="s">
        <v>214</v>
      </c>
      <c r="E175" s="199" t="s">
        <v>19</v>
      </c>
      <c r="F175" s="200" t="s">
        <v>965</v>
      </c>
      <c r="G175" s="198"/>
      <c r="H175" s="201">
        <v>192</v>
      </c>
      <c r="I175" s="202"/>
      <c r="J175" s="198"/>
      <c r="K175" s="198"/>
      <c r="L175" s="203"/>
      <c r="M175" s="204"/>
      <c r="N175" s="205"/>
      <c r="O175" s="205"/>
      <c r="P175" s="205"/>
      <c r="Q175" s="205"/>
      <c r="R175" s="205"/>
      <c r="S175" s="205"/>
      <c r="T175" s="206"/>
      <c r="AT175" s="207" t="s">
        <v>214</v>
      </c>
      <c r="AU175" s="207" t="s">
        <v>81</v>
      </c>
      <c r="AV175" s="13" t="s">
        <v>81</v>
      </c>
      <c r="AW175" s="13" t="s">
        <v>34</v>
      </c>
      <c r="AX175" s="13" t="s">
        <v>72</v>
      </c>
      <c r="AY175" s="207" t="s">
        <v>177</v>
      </c>
    </row>
    <row r="176" spans="1:65" s="14" customFormat="1" ht="11.25">
      <c r="B176" s="208"/>
      <c r="C176" s="209"/>
      <c r="D176" s="191" t="s">
        <v>214</v>
      </c>
      <c r="E176" s="210" t="s">
        <v>19</v>
      </c>
      <c r="F176" s="211" t="s">
        <v>217</v>
      </c>
      <c r="G176" s="209"/>
      <c r="H176" s="212">
        <v>192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214</v>
      </c>
      <c r="AU176" s="218" t="s">
        <v>81</v>
      </c>
      <c r="AV176" s="14" t="s">
        <v>184</v>
      </c>
      <c r="AW176" s="14" t="s">
        <v>34</v>
      </c>
      <c r="AX176" s="14" t="s">
        <v>79</v>
      </c>
      <c r="AY176" s="218" t="s">
        <v>177</v>
      </c>
    </row>
    <row r="177" spans="1:65" s="2" customFormat="1" ht="24.2" customHeight="1">
      <c r="A177" s="34"/>
      <c r="B177" s="35"/>
      <c r="C177" s="178" t="s">
        <v>325</v>
      </c>
      <c r="D177" s="178" t="s">
        <v>179</v>
      </c>
      <c r="E177" s="179" t="s">
        <v>481</v>
      </c>
      <c r="F177" s="180" t="s">
        <v>482</v>
      </c>
      <c r="G177" s="181" t="s">
        <v>182</v>
      </c>
      <c r="H177" s="182">
        <v>64</v>
      </c>
      <c r="I177" s="183"/>
      <c r="J177" s="184">
        <f>ROUND(I177*H177,2)</f>
        <v>0</v>
      </c>
      <c r="K177" s="180" t="s">
        <v>183</v>
      </c>
      <c r="L177" s="39"/>
      <c r="M177" s="185" t="s">
        <v>19</v>
      </c>
      <c r="N177" s="186" t="s">
        <v>43</v>
      </c>
      <c r="O177" s="64"/>
      <c r="P177" s="187">
        <f>O177*H177</f>
        <v>0</v>
      </c>
      <c r="Q177" s="187">
        <v>0</v>
      </c>
      <c r="R177" s="187">
        <f>Q177*H177</f>
        <v>0</v>
      </c>
      <c r="S177" s="187">
        <v>0</v>
      </c>
      <c r="T177" s="18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184</v>
      </c>
      <c r="AT177" s="189" t="s">
        <v>179</v>
      </c>
      <c r="AU177" s="189" t="s">
        <v>81</v>
      </c>
      <c r="AY177" s="17" t="s">
        <v>177</v>
      </c>
      <c r="BE177" s="190">
        <f>IF(N177="základní",J177,0)</f>
        <v>0</v>
      </c>
      <c r="BF177" s="190">
        <f>IF(N177="snížená",J177,0)</f>
        <v>0</v>
      </c>
      <c r="BG177" s="190">
        <f>IF(N177="zákl. přenesená",J177,0)</f>
        <v>0</v>
      </c>
      <c r="BH177" s="190">
        <f>IF(N177="sníž. přenesená",J177,0)</f>
        <v>0</v>
      </c>
      <c r="BI177" s="190">
        <f>IF(N177="nulová",J177,0)</f>
        <v>0</v>
      </c>
      <c r="BJ177" s="17" t="s">
        <v>79</v>
      </c>
      <c r="BK177" s="190">
        <f>ROUND(I177*H177,2)</f>
        <v>0</v>
      </c>
      <c r="BL177" s="17" t="s">
        <v>184</v>
      </c>
      <c r="BM177" s="189" t="s">
        <v>483</v>
      </c>
    </row>
    <row r="178" spans="1:65" s="2" customFormat="1" ht="29.25">
      <c r="A178" s="34"/>
      <c r="B178" s="35"/>
      <c r="C178" s="36"/>
      <c r="D178" s="191" t="s">
        <v>186</v>
      </c>
      <c r="E178" s="36"/>
      <c r="F178" s="192" t="s">
        <v>484</v>
      </c>
      <c r="G178" s="36"/>
      <c r="H178" s="36"/>
      <c r="I178" s="193"/>
      <c r="J178" s="36"/>
      <c r="K178" s="36"/>
      <c r="L178" s="39"/>
      <c r="M178" s="194"/>
      <c r="N178" s="195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186</v>
      </c>
      <c r="AU178" s="17" t="s">
        <v>81</v>
      </c>
    </row>
    <row r="179" spans="1:65" s="2" customFormat="1" ht="39">
      <c r="A179" s="34"/>
      <c r="B179" s="35"/>
      <c r="C179" s="36"/>
      <c r="D179" s="191" t="s">
        <v>188</v>
      </c>
      <c r="E179" s="36"/>
      <c r="F179" s="196" t="s">
        <v>485</v>
      </c>
      <c r="G179" s="36"/>
      <c r="H179" s="36"/>
      <c r="I179" s="193"/>
      <c r="J179" s="36"/>
      <c r="K179" s="36"/>
      <c r="L179" s="39"/>
      <c r="M179" s="194"/>
      <c r="N179" s="195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188</v>
      </c>
      <c r="AU179" s="17" t="s">
        <v>81</v>
      </c>
    </row>
    <row r="180" spans="1:65" s="2" customFormat="1" ht="24.2" customHeight="1">
      <c r="A180" s="34"/>
      <c r="B180" s="35"/>
      <c r="C180" s="178" t="s">
        <v>334</v>
      </c>
      <c r="D180" s="178" t="s">
        <v>179</v>
      </c>
      <c r="E180" s="179" t="s">
        <v>487</v>
      </c>
      <c r="F180" s="180" t="s">
        <v>488</v>
      </c>
      <c r="G180" s="181" t="s">
        <v>440</v>
      </c>
      <c r="H180" s="182">
        <v>32</v>
      </c>
      <c r="I180" s="183"/>
      <c r="J180" s="184">
        <f>ROUND(I180*H180,2)</f>
        <v>0</v>
      </c>
      <c r="K180" s="180" t="s">
        <v>183</v>
      </c>
      <c r="L180" s="39"/>
      <c r="M180" s="185" t="s">
        <v>19</v>
      </c>
      <c r="N180" s="186" t="s">
        <v>43</v>
      </c>
      <c r="O180" s="64"/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9" t="s">
        <v>184</v>
      </c>
      <c r="AT180" s="189" t="s">
        <v>179</v>
      </c>
      <c r="AU180" s="189" t="s">
        <v>81</v>
      </c>
      <c r="AY180" s="17" t="s">
        <v>177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7" t="s">
        <v>79</v>
      </c>
      <c r="BK180" s="190">
        <f>ROUND(I180*H180,2)</f>
        <v>0</v>
      </c>
      <c r="BL180" s="17" t="s">
        <v>184</v>
      </c>
      <c r="BM180" s="189" t="s">
        <v>489</v>
      </c>
    </row>
    <row r="181" spans="1:65" s="2" customFormat="1" ht="19.5">
      <c r="A181" s="34"/>
      <c r="B181" s="35"/>
      <c r="C181" s="36"/>
      <c r="D181" s="191" t="s">
        <v>186</v>
      </c>
      <c r="E181" s="36"/>
      <c r="F181" s="192" t="s">
        <v>490</v>
      </c>
      <c r="G181" s="36"/>
      <c r="H181" s="36"/>
      <c r="I181" s="193"/>
      <c r="J181" s="36"/>
      <c r="K181" s="36"/>
      <c r="L181" s="39"/>
      <c r="M181" s="194"/>
      <c r="N181" s="195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186</v>
      </c>
      <c r="AU181" s="17" t="s">
        <v>81</v>
      </c>
    </row>
    <row r="182" spans="1:65" s="2" customFormat="1" ht="87.75">
      <c r="A182" s="34"/>
      <c r="B182" s="35"/>
      <c r="C182" s="36"/>
      <c r="D182" s="191" t="s">
        <v>188</v>
      </c>
      <c r="E182" s="36"/>
      <c r="F182" s="196" t="s">
        <v>491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188</v>
      </c>
      <c r="AU182" s="17" t="s">
        <v>81</v>
      </c>
    </row>
    <row r="183" spans="1:65" s="13" customFormat="1" ht="11.25">
      <c r="B183" s="197"/>
      <c r="C183" s="198"/>
      <c r="D183" s="191" t="s">
        <v>214</v>
      </c>
      <c r="E183" s="199" t="s">
        <v>19</v>
      </c>
      <c r="F183" s="200" t="s">
        <v>966</v>
      </c>
      <c r="G183" s="198"/>
      <c r="H183" s="201">
        <v>24</v>
      </c>
      <c r="I183" s="202"/>
      <c r="J183" s="198"/>
      <c r="K183" s="198"/>
      <c r="L183" s="203"/>
      <c r="M183" s="204"/>
      <c r="N183" s="205"/>
      <c r="O183" s="205"/>
      <c r="P183" s="205"/>
      <c r="Q183" s="205"/>
      <c r="R183" s="205"/>
      <c r="S183" s="205"/>
      <c r="T183" s="206"/>
      <c r="AT183" s="207" t="s">
        <v>214</v>
      </c>
      <c r="AU183" s="207" t="s">
        <v>81</v>
      </c>
      <c r="AV183" s="13" t="s">
        <v>81</v>
      </c>
      <c r="AW183" s="13" t="s">
        <v>34</v>
      </c>
      <c r="AX183" s="13" t="s">
        <v>72</v>
      </c>
      <c r="AY183" s="207" t="s">
        <v>177</v>
      </c>
    </row>
    <row r="184" spans="1:65" s="13" customFormat="1" ht="11.25">
      <c r="B184" s="197"/>
      <c r="C184" s="198"/>
      <c r="D184" s="191" t="s">
        <v>214</v>
      </c>
      <c r="E184" s="199" t="s">
        <v>19</v>
      </c>
      <c r="F184" s="200" t="s">
        <v>967</v>
      </c>
      <c r="G184" s="198"/>
      <c r="H184" s="201">
        <v>8</v>
      </c>
      <c r="I184" s="202"/>
      <c r="J184" s="198"/>
      <c r="K184" s="198"/>
      <c r="L184" s="203"/>
      <c r="M184" s="204"/>
      <c r="N184" s="205"/>
      <c r="O184" s="205"/>
      <c r="P184" s="205"/>
      <c r="Q184" s="205"/>
      <c r="R184" s="205"/>
      <c r="S184" s="205"/>
      <c r="T184" s="206"/>
      <c r="AT184" s="207" t="s">
        <v>214</v>
      </c>
      <c r="AU184" s="207" t="s">
        <v>81</v>
      </c>
      <c r="AV184" s="13" t="s">
        <v>81</v>
      </c>
      <c r="AW184" s="13" t="s">
        <v>34</v>
      </c>
      <c r="AX184" s="13" t="s">
        <v>72</v>
      </c>
      <c r="AY184" s="207" t="s">
        <v>177</v>
      </c>
    </row>
    <row r="185" spans="1:65" s="14" customFormat="1" ht="11.25">
      <c r="B185" s="208"/>
      <c r="C185" s="209"/>
      <c r="D185" s="191" t="s">
        <v>214</v>
      </c>
      <c r="E185" s="210" t="s">
        <v>19</v>
      </c>
      <c r="F185" s="211" t="s">
        <v>217</v>
      </c>
      <c r="G185" s="209"/>
      <c r="H185" s="212">
        <v>32</v>
      </c>
      <c r="I185" s="213"/>
      <c r="J185" s="209"/>
      <c r="K185" s="209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214</v>
      </c>
      <c r="AU185" s="218" t="s">
        <v>81</v>
      </c>
      <c r="AV185" s="14" t="s">
        <v>184</v>
      </c>
      <c r="AW185" s="14" t="s">
        <v>34</v>
      </c>
      <c r="AX185" s="14" t="s">
        <v>79</v>
      </c>
      <c r="AY185" s="218" t="s">
        <v>177</v>
      </c>
    </row>
    <row r="186" spans="1:65" s="2" customFormat="1" ht="24.2" customHeight="1">
      <c r="A186" s="34"/>
      <c r="B186" s="35"/>
      <c r="C186" s="178" t="s">
        <v>340</v>
      </c>
      <c r="D186" s="178" t="s">
        <v>179</v>
      </c>
      <c r="E186" s="179" t="s">
        <v>496</v>
      </c>
      <c r="F186" s="180" t="s">
        <v>497</v>
      </c>
      <c r="G186" s="181" t="s">
        <v>440</v>
      </c>
      <c r="H186" s="182">
        <v>96</v>
      </c>
      <c r="I186" s="183"/>
      <c r="J186" s="184">
        <f>ROUND(I186*H186,2)</f>
        <v>0</v>
      </c>
      <c r="K186" s="180" t="s">
        <v>183</v>
      </c>
      <c r="L186" s="39"/>
      <c r="M186" s="185" t="s">
        <v>19</v>
      </c>
      <c r="N186" s="186" t="s">
        <v>43</v>
      </c>
      <c r="O186" s="64"/>
      <c r="P186" s="187">
        <f>O186*H186</f>
        <v>0</v>
      </c>
      <c r="Q186" s="187">
        <v>0</v>
      </c>
      <c r="R186" s="187">
        <f>Q186*H186</f>
        <v>0</v>
      </c>
      <c r="S186" s="187">
        <v>0</v>
      </c>
      <c r="T186" s="18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184</v>
      </c>
      <c r="AT186" s="189" t="s">
        <v>179</v>
      </c>
      <c r="AU186" s="189" t="s">
        <v>81</v>
      </c>
      <c r="AY186" s="17" t="s">
        <v>177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7" t="s">
        <v>79</v>
      </c>
      <c r="BK186" s="190">
        <f>ROUND(I186*H186,2)</f>
        <v>0</v>
      </c>
      <c r="BL186" s="17" t="s">
        <v>184</v>
      </c>
      <c r="BM186" s="189" t="s">
        <v>498</v>
      </c>
    </row>
    <row r="187" spans="1:65" s="2" customFormat="1" ht="19.5">
      <c r="A187" s="34"/>
      <c r="B187" s="35"/>
      <c r="C187" s="36"/>
      <c r="D187" s="191" t="s">
        <v>186</v>
      </c>
      <c r="E187" s="36"/>
      <c r="F187" s="192" t="s">
        <v>499</v>
      </c>
      <c r="G187" s="36"/>
      <c r="H187" s="36"/>
      <c r="I187" s="193"/>
      <c r="J187" s="36"/>
      <c r="K187" s="36"/>
      <c r="L187" s="39"/>
      <c r="M187" s="194"/>
      <c r="N187" s="195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186</v>
      </c>
      <c r="AU187" s="17" t="s">
        <v>81</v>
      </c>
    </row>
    <row r="188" spans="1:65" s="2" customFormat="1" ht="87.75">
      <c r="A188" s="34"/>
      <c r="B188" s="35"/>
      <c r="C188" s="36"/>
      <c r="D188" s="191" t="s">
        <v>188</v>
      </c>
      <c r="E188" s="36"/>
      <c r="F188" s="196" t="s">
        <v>491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188</v>
      </c>
      <c r="AU188" s="17" t="s">
        <v>81</v>
      </c>
    </row>
    <row r="189" spans="1:65" s="13" customFormat="1" ht="11.25">
      <c r="B189" s="197"/>
      <c r="C189" s="198"/>
      <c r="D189" s="191" t="s">
        <v>214</v>
      </c>
      <c r="E189" s="199" t="s">
        <v>19</v>
      </c>
      <c r="F189" s="200" t="s">
        <v>968</v>
      </c>
      <c r="G189" s="198"/>
      <c r="H189" s="201">
        <v>96</v>
      </c>
      <c r="I189" s="202"/>
      <c r="J189" s="198"/>
      <c r="K189" s="198"/>
      <c r="L189" s="203"/>
      <c r="M189" s="204"/>
      <c r="N189" s="205"/>
      <c r="O189" s="205"/>
      <c r="P189" s="205"/>
      <c r="Q189" s="205"/>
      <c r="R189" s="205"/>
      <c r="S189" s="205"/>
      <c r="T189" s="206"/>
      <c r="AT189" s="207" t="s">
        <v>214</v>
      </c>
      <c r="AU189" s="207" t="s">
        <v>81</v>
      </c>
      <c r="AV189" s="13" t="s">
        <v>81</v>
      </c>
      <c r="AW189" s="13" t="s">
        <v>34</v>
      </c>
      <c r="AX189" s="13" t="s">
        <v>72</v>
      </c>
      <c r="AY189" s="207" t="s">
        <v>177</v>
      </c>
    </row>
    <row r="190" spans="1:65" s="14" customFormat="1" ht="11.25">
      <c r="B190" s="208"/>
      <c r="C190" s="209"/>
      <c r="D190" s="191" t="s">
        <v>214</v>
      </c>
      <c r="E190" s="210" t="s">
        <v>19</v>
      </c>
      <c r="F190" s="211" t="s">
        <v>217</v>
      </c>
      <c r="G190" s="209"/>
      <c r="H190" s="212">
        <v>96</v>
      </c>
      <c r="I190" s="213"/>
      <c r="J190" s="209"/>
      <c r="K190" s="209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214</v>
      </c>
      <c r="AU190" s="218" t="s">
        <v>81</v>
      </c>
      <c r="AV190" s="14" t="s">
        <v>184</v>
      </c>
      <c r="AW190" s="14" t="s">
        <v>34</v>
      </c>
      <c r="AX190" s="14" t="s">
        <v>79</v>
      </c>
      <c r="AY190" s="218" t="s">
        <v>177</v>
      </c>
    </row>
    <row r="191" spans="1:65" s="2" customFormat="1" ht="24.2" customHeight="1">
      <c r="A191" s="34"/>
      <c r="B191" s="35"/>
      <c r="C191" s="178" t="s">
        <v>348</v>
      </c>
      <c r="D191" s="178" t="s">
        <v>179</v>
      </c>
      <c r="E191" s="179" t="s">
        <v>502</v>
      </c>
      <c r="F191" s="180" t="s">
        <v>503</v>
      </c>
      <c r="G191" s="181" t="s">
        <v>440</v>
      </c>
      <c r="H191" s="182">
        <v>32</v>
      </c>
      <c r="I191" s="183"/>
      <c r="J191" s="184">
        <f>ROUND(I191*H191,2)</f>
        <v>0</v>
      </c>
      <c r="K191" s="180" t="s">
        <v>183</v>
      </c>
      <c r="L191" s="39"/>
      <c r="M191" s="185" t="s">
        <v>19</v>
      </c>
      <c r="N191" s="186" t="s">
        <v>43</v>
      </c>
      <c r="O191" s="64"/>
      <c r="P191" s="187">
        <f>O191*H191</f>
        <v>0</v>
      </c>
      <c r="Q191" s="187">
        <v>0</v>
      </c>
      <c r="R191" s="187">
        <f>Q191*H191</f>
        <v>0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184</v>
      </c>
      <c r="AT191" s="189" t="s">
        <v>179</v>
      </c>
      <c r="AU191" s="189" t="s">
        <v>81</v>
      </c>
      <c r="AY191" s="17" t="s">
        <v>177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7" t="s">
        <v>79</v>
      </c>
      <c r="BK191" s="190">
        <f>ROUND(I191*H191,2)</f>
        <v>0</v>
      </c>
      <c r="BL191" s="17" t="s">
        <v>184</v>
      </c>
      <c r="BM191" s="189" t="s">
        <v>504</v>
      </c>
    </row>
    <row r="192" spans="1:65" s="2" customFormat="1" ht="19.5">
      <c r="A192" s="34"/>
      <c r="B192" s="35"/>
      <c r="C192" s="36"/>
      <c r="D192" s="191" t="s">
        <v>186</v>
      </c>
      <c r="E192" s="36"/>
      <c r="F192" s="192" t="s">
        <v>505</v>
      </c>
      <c r="G192" s="36"/>
      <c r="H192" s="36"/>
      <c r="I192" s="193"/>
      <c r="J192" s="36"/>
      <c r="K192" s="36"/>
      <c r="L192" s="39"/>
      <c r="M192" s="194"/>
      <c r="N192" s="195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186</v>
      </c>
      <c r="AU192" s="17" t="s">
        <v>81</v>
      </c>
    </row>
    <row r="193" spans="1:65" s="2" customFormat="1" ht="48.75">
      <c r="A193" s="34"/>
      <c r="B193" s="35"/>
      <c r="C193" s="36"/>
      <c r="D193" s="191" t="s">
        <v>188</v>
      </c>
      <c r="E193" s="36"/>
      <c r="F193" s="196" t="s">
        <v>506</v>
      </c>
      <c r="G193" s="36"/>
      <c r="H193" s="36"/>
      <c r="I193" s="193"/>
      <c r="J193" s="36"/>
      <c r="K193" s="36"/>
      <c r="L193" s="39"/>
      <c r="M193" s="194"/>
      <c r="N193" s="195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188</v>
      </c>
      <c r="AU193" s="17" t="s">
        <v>81</v>
      </c>
    </row>
    <row r="194" spans="1:65" s="2" customFormat="1" ht="24.2" customHeight="1">
      <c r="A194" s="34"/>
      <c r="B194" s="35"/>
      <c r="C194" s="178" t="s">
        <v>354</v>
      </c>
      <c r="D194" s="178" t="s">
        <v>179</v>
      </c>
      <c r="E194" s="179" t="s">
        <v>508</v>
      </c>
      <c r="F194" s="180" t="s">
        <v>509</v>
      </c>
      <c r="G194" s="181" t="s">
        <v>210</v>
      </c>
      <c r="H194" s="182">
        <v>5.85</v>
      </c>
      <c r="I194" s="183"/>
      <c r="J194" s="184">
        <f>ROUND(I194*H194,2)</f>
        <v>0</v>
      </c>
      <c r="K194" s="180" t="s">
        <v>183</v>
      </c>
      <c r="L194" s="39"/>
      <c r="M194" s="185" t="s">
        <v>19</v>
      </c>
      <c r="N194" s="186" t="s">
        <v>43</v>
      </c>
      <c r="O194" s="64"/>
      <c r="P194" s="187">
        <f>O194*H194</f>
        <v>0</v>
      </c>
      <c r="Q194" s="187">
        <v>0</v>
      </c>
      <c r="R194" s="187">
        <f>Q194*H194</f>
        <v>0</v>
      </c>
      <c r="S194" s="187">
        <v>1.5E-3</v>
      </c>
      <c r="T194" s="188">
        <f>S194*H194</f>
        <v>8.7749999999999998E-3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9" t="s">
        <v>184</v>
      </c>
      <c r="AT194" s="189" t="s">
        <v>179</v>
      </c>
      <c r="AU194" s="189" t="s">
        <v>81</v>
      </c>
      <c r="AY194" s="17" t="s">
        <v>177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7" t="s">
        <v>79</v>
      </c>
      <c r="BK194" s="190">
        <f>ROUND(I194*H194,2)</f>
        <v>0</v>
      </c>
      <c r="BL194" s="17" t="s">
        <v>184</v>
      </c>
      <c r="BM194" s="189" t="s">
        <v>510</v>
      </c>
    </row>
    <row r="195" spans="1:65" s="2" customFormat="1" ht="19.5">
      <c r="A195" s="34"/>
      <c r="B195" s="35"/>
      <c r="C195" s="36"/>
      <c r="D195" s="191" t="s">
        <v>186</v>
      </c>
      <c r="E195" s="36"/>
      <c r="F195" s="192" t="s">
        <v>511</v>
      </c>
      <c r="G195" s="36"/>
      <c r="H195" s="36"/>
      <c r="I195" s="193"/>
      <c r="J195" s="36"/>
      <c r="K195" s="36"/>
      <c r="L195" s="39"/>
      <c r="M195" s="194"/>
      <c r="N195" s="195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186</v>
      </c>
      <c r="AU195" s="17" t="s">
        <v>81</v>
      </c>
    </row>
    <row r="196" spans="1:65" s="2" customFormat="1" ht="48.75">
      <c r="A196" s="34"/>
      <c r="B196" s="35"/>
      <c r="C196" s="36"/>
      <c r="D196" s="191" t="s">
        <v>188</v>
      </c>
      <c r="E196" s="36"/>
      <c r="F196" s="196" t="s">
        <v>512</v>
      </c>
      <c r="G196" s="36"/>
      <c r="H196" s="36"/>
      <c r="I196" s="193"/>
      <c r="J196" s="36"/>
      <c r="K196" s="36"/>
      <c r="L196" s="39"/>
      <c r="M196" s="194"/>
      <c r="N196" s="195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188</v>
      </c>
      <c r="AU196" s="17" t="s">
        <v>81</v>
      </c>
    </row>
    <row r="197" spans="1:65" s="13" customFormat="1" ht="11.25">
      <c r="B197" s="197"/>
      <c r="C197" s="198"/>
      <c r="D197" s="191" t="s">
        <v>214</v>
      </c>
      <c r="E197" s="199" t="s">
        <v>19</v>
      </c>
      <c r="F197" s="200" t="s">
        <v>969</v>
      </c>
      <c r="G197" s="198"/>
      <c r="H197" s="201">
        <v>5.85</v>
      </c>
      <c r="I197" s="202"/>
      <c r="J197" s="198"/>
      <c r="K197" s="198"/>
      <c r="L197" s="203"/>
      <c r="M197" s="204"/>
      <c r="N197" s="205"/>
      <c r="O197" s="205"/>
      <c r="P197" s="205"/>
      <c r="Q197" s="205"/>
      <c r="R197" s="205"/>
      <c r="S197" s="205"/>
      <c r="T197" s="206"/>
      <c r="AT197" s="207" t="s">
        <v>214</v>
      </c>
      <c r="AU197" s="207" t="s">
        <v>81</v>
      </c>
      <c r="AV197" s="13" t="s">
        <v>81</v>
      </c>
      <c r="AW197" s="13" t="s">
        <v>34</v>
      </c>
      <c r="AX197" s="13" t="s">
        <v>72</v>
      </c>
      <c r="AY197" s="207" t="s">
        <v>177</v>
      </c>
    </row>
    <row r="198" spans="1:65" s="14" customFormat="1" ht="11.25">
      <c r="B198" s="208"/>
      <c r="C198" s="209"/>
      <c r="D198" s="191" t="s">
        <v>214</v>
      </c>
      <c r="E198" s="210" t="s">
        <v>19</v>
      </c>
      <c r="F198" s="211" t="s">
        <v>217</v>
      </c>
      <c r="G198" s="209"/>
      <c r="H198" s="212">
        <v>5.85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214</v>
      </c>
      <c r="AU198" s="218" t="s">
        <v>81</v>
      </c>
      <c r="AV198" s="14" t="s">
        <v>184</v>
      </c>
      <c r="AW198" s="14" t="s">
        <v>34</v>
      </c>
      <c r="AX198" s="14" t="s">
        <v>79</v>
      </c>
      <c r="AY198" s="218" t="s">
        <v>177</v>
      </c>
    </row>
    <row r="199" spans="1:65" s="2" customFormat="1" ht="24.2" customHeight="1">
      <c r="A199" s="34"/>
      <c r="B199" s="35"/>
      <c r="C199" s="178" t="s">
        <v>360</v>
      </c>
      <c r="D199" s="178" t="s">
        <v>179</v>
      </c>
      <c r="E199" s="179" t="s">
        <v>515</v>
      </c>
      <c r="F199" s="180" t="s">
        <v>516</v>
      </c>
      <c r="G199" s="181" t="s">
        <v>210</v>
      </c>
      <c r="H199" s="182">
        <v>33.975000000000001</v>
      </c>
      <c r="I199" s="183"/>
      <c r="J199" s="184">
        <f>ROUND(I199*H199,2)</f>
        <v>0</v>
      </c>
      <c r="K199" s="180" t="s">
        <v>183</v>
      </c>
      <c r="L199" s="39"/>
      <c r="M199" s="185" t="s">
        <v>19</v>
      </c>
      <c r="N199" s="186" t="s">
        <v>43</v>
      </c>
      <c r="O199" s="64"/>
      <c r="P199" s="187">
        <f>O199*H199</f>
        <v>0</v>
      </c>
      <c r="Q199" s="187">
        <v>0</v>
      </c>
      <c r="R199" s="187">
        <f>Q199*H199</f>
        <v>0</v>
      </c>
      <c r="S199" s="187">
        <v>1E-3</v>
      </c>
      <c r="T199" s="188">
        <f>S199*H199</f>
        <v>3.3975000000000005E-2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184</v>
      </c>
      <c r="AT199" s="189" t="s">
        <v>179</v>
      </c>
      <c r="AU199" s="189" t="s">
        <v>81</v>
      </c>
      <c r="AY199" s="17" t="s">
        <v>177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79</v>
      </c>
      <c r="BK199" s="190">
        <f>ROUND(I199*H199,2)</f>
        <v>0</v>
      </c>
      <c r="BL199" s="17" t="s">
        <v>184</v>
      </c>
      <c r="BM199" s="189" t="s">
        <v>517</v>
      </c>
    </row>
    <row r="200" spans="1:65" s="2" customFormat="1" ht="11.25">
      <c r="A200" s="34"/>
      <c r="B200" s="35"/>
      <c r="C200" s="36"/>
      <c r="D200" s="191" t="s">
        <v>186</v>
      </c>
      <c r="E200" s="36"/>
      <c r="F200" s="192" t="s">
        <v>518</v>
      </c>
      <c r="G200" s="36"/>
      <c r="H200" s="36"/>
      <c r="I200" s="193"/>
      <c r="J200" s="36"/>
      <c r="K200" s="36"/>
      <c r="L200" s="39"/>
      <c r="M200" s="194"/>
      <c r="N200" s="195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186</v>
      </c>
      <c r="AU200" s="17" t="s">
        <v>81</v>
      </c>
    </row>
    <row r="201" spans="1:65" s="2" customFormat="1" ht="48.75">
      <c r="A201" s="34"/>
      <c r="B201" s="35"/>
      <c r="C201" s="36"/>
      <c r="D201" s="191" t="s">
        <v>188</v>
      </c>
      <c r="E201" s="36"/>
      <c r="F201" s="196" t="s">
        <v>512</v>
      </c>
      <c r="G201" s="36"/>
      <c r="H201" s="36"/>
      <c r="I201" s="193"/>
      <c r="J201" s="36"/>
      <c r="K201" s="36"/>
      <c r="L201" s="39"/>
      <c r="M201" s="194"/>
      <c r="N201" s="195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188</v>
      </c>
      <c r="AU201" s="17" t="s">
        <v>81</v>
      </c>
    </row>
    <row r="202" spans="1:65" s="2" customFormat="1" ht="19.5">
      <c r="A202" s="34"/>
      <c r="B202" s="35"/>
      <c r="C202" s="36"/>
      <c r="D202" s="191" t="s">
        <v>205</v>
      </c>
      <c r="E202" s="36"/>
      <c r="F202" s="196" t="s">
        <v>519</v>
      </c>
      <c r="G202" s="36"/>
      <c r="H202" s="36"/>
      <c r="I202" s="193"/>
      <c r="J202" s="36"/>
      <c r="K202" s="36"/>
      <c r="L202" s="39"/>
      <c r="M202" s="194"/>
      <c r="N202" s="195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205</v>
      </c>
      <c r="AU202" s="17" t="s">
        <v>81</v>
      </c>
    </row>
    <row r="203" spans="1:65" s="13" customFormat="1" ht="11.25">
      <c r="B203" s="197"/>
      <c r="C203" s="198"/>
      <c r="D203" s="191" t="s">
        <v>214</v>
      </c>
      <c r="E203" s="199" t="s">
        <v>19</v>
      </c>
      <c r="F203" s="200" t="s">
        <v>970</v>
      </c>
      <c r="G203" s="198"/>
      <c r="H203" s="201">
        <v>33.975000000000001</v>
      </c>
      <c r="I203" s="202"/>
      <c r="J203" s="198"/>
      <c r="K203" s="198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214</v>
      </c>
      <c r="AU203" s="207" t="s">
        <v>81</v>
      </c>
      <c r="AV203" s="13" t="s">
        <v>81</v>
      </c>
      <c r="AW203" s="13" t="s">
        <v>34</v>
      </c>
      <c r="AX203" s="13" t="s">
        <v>72</v>
      </c>
      <c r="AY203" s="207" t="s">
        <v>177</v>
      </c>
    </row>
    <row r="204" spans="1:65" s="14" customFormat="1" ht="11.25">
      <c r="B204" s="208"/>
      <c r="C204" s="209"/>
      <c r="D204" s="191" t="s">
        <v>214</v>
      </c>
      <c r="E204" s="210" t="s">
        <v>19</v>
      </c>
      <c r="F204" s="211" t="s">
        <v>217</v>
      </c>
      <c r="G204" s="209"/>
      <c r="H204" s="212">
        <v>33.975000000000001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214</v>
      </c>
      <c r="AU204" s="218" t="s">
        <v>81</v>
      </c>
      <c r="AV204" s="14" t="s">
        <v>184</v>
      </c>
      <c r="AW204" s="14" t="s">
        <v>34</v>
      </c>
      <c r="AX204" s="14" t="s">
        <v>79</v>
      </c>
      <c r="AY204" s="218" t="s">
        <v>177</v>
      </c>
    </row>
    <row r="205" spans="1:65" s="2" customFormat="1" ht="24.2" customHeight="1">
      <c r="A205" s="34"/>
      <c r="B205" s="35"/>
      <c r="C205" s="178" t="s">
        <v>366</v>
      </c>
      <c r="D205" s="178" t="s">
        <v>179</v>
      </c>
      <c r="E205" s="179" t="s">
        <v>971</v>
      </c>
      <c r="F205" s="180" t="s">
        <v>972</v>
      </c>
      <c r="G205" s="181" t="s">
        <v>440</v>
      </c>
      <c r="H205" s="182">
        <v>23</v>
      </c>
      <c r="I205" s="183"/>
      <c r="J205" s="184">
        <f>ROUND(I205*H205,2)</f>
        <v>0</v>
      </c>
      <c r="K205" s="180" t="s">
        <v>183</v>
      </c>
      <c r="L205" s="39"/>
      <c r="M205" s="185" t="s">
        <v>19</v>
      </c>
      <c r="N205" s="186" t="s">
        <v>43</v>
      </c>
      <c r="O205" s="64"/>
      <c r="P205" s="187">
        <f>O205*H205</f>
        <v>0</v>
      </c>
      <c r="Q205" s="187">
        <v>0</v>
      </c>
      <c r="R205" s="187">
        <f>Q205*H205</f>
        <v>0</v>
      </c>
      <c r="S205" s="187">
        <v>0.25</v>
      </c>
      <c r="T205" s="188">
        <f>S205*H205</f>
        <v>5.75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9" t="s">
        <v>184</v>
      </c>
      <c r="AT205" s="189" t="s">
        <v>179</v>
      </c>
      <c r="AU205" s="189" t="s">
        <v>81</v>
      </c>
      <c r="AY205" s="17" t="s">
        <v>177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17" t="s">
        <v>79</v>
      </c>
      <c r="BK205" s="190">
        <f>ROUND(I205*H205,2)</f>
        <v>0</v>
      </c>
      <c r="BL205" s="17" t="s">
        <v>184</v>
      </c>
      <c r="BM205" s="189" t="s">
        <v>973</v>
      </c>
    </row>
    <row r="206" spans="1:65" s="2" customFormat="1" ht="39">
      <c r="A206" s="34"/>
      <c r="B206" s="35"/>
      <c r="C206" s="36"/>
      <c r="D206" s="191" t="s">
        <v>186</v>
      </c>
      <c r="E206" s="36"/>
      <c r="F206" s="192" t="s">
        <v>974</v>
      </c>
      <c r="G206" s="36"/>
      <c r="H206" s="36"/>
      <c r="I206" s="193"/>
      <c r="J206" s="36"/>
      <c r="K206" s="36"/>
      <c r="L206" s="39"/>
      <c r="M206" s="194"/>
      <c r="N206" s="195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186</v>
      </c>
      <c r="AU206" s="17" t="s">
        <v>81</v>
      </c>
    </row>
    <row r="207" spans="1:65" s="2" customFormat="1" ht="87.75">
      <c r="A207" s="34"/>
      <c r="B207" s="35"/>
      <c r="C207" s="36"/>
      <c r="D207" s="191" t="s">
        <v>188</v>
      </c>
      <c r="E207" s="36"/>
      <c r="F207" s="196" t="s">
        <v>975</v>
      </c>
      <c r="G207" s="36"/>
      <c r="H207" s="36"/>
      <c r="I207" s="193"/>
      <c r="J207" s="36"/>
      <c r="K207" s="36"/>
      <c r="L207" s="39"/>
      <c r="M207" s="194"/>
      <c r="N207" s="195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188</v>
      </c>
      <c r="AU207" s="17" t="s">
        <v>81</v>
      </c>
    </row>
    <row r="208" spans="1:65" s="2" customFormat="1" ht="19.5">
      <c r="A208" s="34"/>
      <c r="B208" s="35"/>
      <c r="C208" s="36"/>
      <c r="D208" s="191" t="s">
        <v>205</v>
      </c>
      <c r="E208" s="36"/>
      <c r="F208" s="196" t="s">
        <v>976</v>
      </c>
      <c r="G208" s="36"/>
      <c r="H208" s="36"/>
      <c r="I208" s="193"/>
      <c r="J208" s="36"/>
      <c r="K208" s="36"/>
      <c r="L208" s="39"/>
      <c r="M208" s="194"/>
      <c r="N208" s="195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205</v>
      </c>
      <c r="AU208" s="17" t="s">
        <v>81</v>
      </c>
    </row>
    <row r="209" spans="1:65" s="2" customFormat="1" ht="24.2" customHeight="1">
      <c r="A209" s="34"/>
      <c r="B209" s="35"/>
      <c r="C209" s="178" t="s">
        <v>374</v>
      </c>
      <c r="D209" s="178" t="s">
        <v>179</v>
      </c>
      <c r="E209" s="179" t="s">
        <v>548</v>
      </c>
      <c r="F209" s="180" t="s">
        <v>549</v>
      </c>
      <c r="G209" s="181" t="s">
        <v>182</v>
      </c>
      <c r="H209" s="182">
        <v>9.952</v>
      </c>
      <c r="I209" s="183"/>
      <c r="J209" s="184">
        <f>ROUND(I209*H209,2)</f>
        <v>0</v>
      </c>
      <c r="K209" s="180" t="s">
        <v>183</v>
      </c>
      <c r="L209" s="39"/>
      <c r="M209" s="185" t="s">
        <v>19</v>
      </c>
      <c r="N209" s="186" t="s">
        <v>43</v>
      </c>
      <c r="O209" s="64"/>
      <c r="P209" s="187">
        <f>O209*H209</f>
        <v>0</v>
      </c>
      <c r="Q209" s="187">
        <v>0</v>
      </c>
      <c r="R209" s="187">
        <f>Q209*H209</f>
        <v>0</v>
      </c>
      <c r="S209" s="187">
        <v>7.7899999999999997E-2</v>
      </c>
      <c r="T209" s="188">
        <f>S209*H209</f>
        <v>0.77526079999999997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9" t="s">
        <v>184</v>
      </c>
      <c r="AT209" s="189" t="s">
        <v>179</v>
      </c>
      <c r="AU209" s="189" t="s">
        <v>81</v>
      </c>
      <c r="AY209" s="17" t="s">
        <v>177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7" t="s">
        <v>79</v>
      </c>
      <c r="BK209" s="190">
        <f>ROUND(I209*H209,2)</f>
        <v>0</v>
      </c>
      <c r="BL209" s="17" t="s">
        <v>184</v>
      </c>
      <c r="BM209" s="189" t="s">
        <v>977</v>
      </c>
    </row>
    <row r="210" spans="1:65" s="2" customFormat="1" ht="29.25">
      <c r="A210" s="34"/>
      <c r="B210" s="35"/>
      <c r="C210" s="36"/>
      <c r="D210" s="191" t="s">
        <v>186</v>
      </c>
      <c r="E210" s="36"/>
      <c r="F210" s="192" t="s">
        <v>551</v>
      </c>
      <c r="G210" s="36"/>
      <c r="H210" s="36"/>
      <c r="I210" s="193"/>
      <c r="J210" s="36"/>
      <c r="K210" s="36"/>
      <c r="L210" s="39"/>
      <c r="M210" s="194"/>
      <c r="N210" s="195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186</v>
      </c>
      <c r="AU210" s="17" t="s">
        <v>81</v>
      </c>
    </row>
    <row r="211" spans="1:65" s="2" customFormat="1" ht="117">
      <c r="A211" s="34"/>
      <c r="B211" s="35"/>
      <c r="C211" s="36"/>
      <c r="D211" s="191" t="s">
        <v>188</v>
      </c>
      <c r="E211" s="36"/>
      <c r="F211" s="196" t="s">
        <v>552</v>
      </c>
      <c r="G211" s="36"/>
      <c r="H211" s="36"/>
      <c r="I211" s="193"/>
      <c r="J211" s="36"/>
      <c r="K211" s="36"/>
      <c r="L211" s="39"/>
      <c r="M211" s="194"/>
      <c r="N211" s="195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188</v>
      </c>
      <c r="AU211" s="17" t="s">
        <v>81</v>
      </c>
    </row>
    <row r="212" spans="1:65" s="13" customFormat="1" ht="11.25">
      <c r="B212" s="197"/>
      <c r="C212" s="198"/>
      <c r="D212" s="191" t="s">
        <v>214</v>
      </c>
      <c r="E212" s="199" t="s">
        <v>19</v>
      </c>
      <c r="F212" s="200" t="s">
        <v>978</v>
      </c>
      <c r="G212" s="198"/>
      <c r="H212" s="201">
        <v>9.952</v>
      </c>
      <c r="I212" s="202"/>
      <c r="J212" s="198"/>
      <c r="K212" s="198"/>
      <c r="L212" s="203"/>
      <c r="M212" s="204"/>
      <c r="N212" s="205"/>
      <c r="O212" s="205"/>
      <c r="P212" s="205"/>
      <c r="Q212" s="205"/>
      <c r="R212" s="205"/>
      <c r="S212" s="205"/>
      <c r="T212" s="206"/>
      <c r="AT212" s="207" t="s">
        <v>214</v>
      </c>
      <c r="AU212" s="207" t="s">
        <v>81</v>
      </c>
      <c r="AV212" s="13" t="s">
        <v>81</v>
      </c>
      <c r="AW212" s="13" t="s">
        <v>34</v>
      </c>
      <c r="AX212" s="13" t="s">
        <v>72</v>
      </c>
      <c r="AY212" s="207" t="s">
        <v>177</v>
      </c>
    </row>
    <row r="213" spans="1:65" s="14" customFormat="1" ht="11.25">
      <c r="B213" s="208"/>
      <c r="C213" s="209"/>
      <c r="D213" s="191" t="s">
        <v>214</v>
      </c>
      <c r="E213" s="210" t="s">
        <v>19</v>
      </c>
      <c r="F213" s="211" t="s">
        <v>217</v>
      </c>
      <c r="G213" s="209"/>
      <c r="H213" s="212">
        <v>9.952</v>
      </c>
      <c r="I213" s="213"/>
      <c r="J213" s="209"/>
      <c r="K213" s="209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214</v>
      </c>
      <c r="AU213" s="218" t="s">
        <v>81</v>
      </c>
      <c r="AV213" s="14" t="s">
        <v>184</v>
      </c>
      <c r="AW213" s="14" t="s">
        <v>34</v>
      </c>
      <c r="AX213" s="14" t="s">
        <v>79</v>
      </c>
      <c r="AY213" s="218" t="s">
        <v>177</v>
      </c>
    </row>
    <row r="214" spans="1:65" s="2" customFormat="1" ht="24.2" customHeight="1">
      <c r="A214" s="34"/>
      <c r="B214" s="35"/>
      <c r="C214" s="178" t="s">
        <v>382</v>
      </c>
      <c r="D214" s="178" t="s">
        <v>179</v>
      </c>
      <c r="E214" s="179" t="s">
        <v>555</v>
      </c>
      <c r="F214" s="180" t="s">
        <v>556</v>
      </c>
      <c r="G214" s="181" t="s">
        <v>182</v>
      </c>
      <c r="H214" s="182">
        <v>12.44</v>
      </c>
      <c r="I214" s="183"/>
      <c r="J214" s="184">
        <f>ROUND(I214*H214,2)</f>
        <v>0</v>
      </c>
      <c r="K214" s="180" t="s">
        <v>183</v>
      </c>
      <c r="L214" s="39"/>
      <c r="M214" s="185" t="s">
        <v>19</v>
      </c>
      <c r="N214" s="186" t="s">
        <v>43</v>
      </c>
      <c r="O214" s="64"/>
      <c r="P214" s="187">
        <f>O214*H214</f>
        <v>0</v>
      </c>
      <c r="Q214" s="187">
        <v>7.8163999999999997E-2</v>
      </c>
      <c r="R214" s="187">
        <f>Q214*H214</f>
        <v>0.97236015999999992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184</v>
      </c>
      <c r="AT214" s="189" t="s">
        <v>179</v>
      </c>
      <c r="AU214" s="189" t="s">
        <v>81</v>
      </c>
      <c r="AY214" s="17" t="s">
        <v>177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7" t="s">
        <v>79</v>
      </c>
      <c r="BK214" s="190">
        <f>ROUND(I214*H214,2)</f>
        <v>0</v>
      </c>
      <c r="BL214" s="17" t="s">
        <v>184</v>
      </c>
      <c r="BM214" s="189" t="s">
        <v>979</v>
      </c>
    </row>
    <row r="215" spans="1:65" s="2" customFormat="1" ht="19.5">
      <c r="A215" s="34"/>
      <c r="B215" s="35"/>
      <c r="C215" s="36"/>
      <c r="D215" s="191" t="s">
        <v>186</v>
      </c>
      <c r="E215" s="36"/>
      <c r="F215" s="192" t="s">
        <v>558</v>
      </c>
      <c r="G215" s="36"/>
      <c r="H215" s="36"/>
      <c r="I215" s="193"/>
      <c r="J215" s="36"/>
      <c r="K215" s="36"/>
      <c r="L215" s="39"/>
      <c r="M215" s="194"/>
      <c r="N215" s="195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186</v>
      </c>
      <c r="AU215" s="17" t="s">
        <v>81</v>
      </c>
    </row>
    <row r="216" spans="1:65" s="2" customFormat="1" ht="165.75">
      <c r="A216" s="34"/>
      <c r="B216" s="35"/>
      <c r="C216" s="36"/>
      <c r="D216" s="191" t="s">
        <v>188</v>
      </c>
      <c r="E216" s="36"/>
      <c r="F216" s="196" t="s">
        <v>559</v>
      </c>
      <c r="G216" s="36"/>
      <c r="H216" s="36"/>
      <c r="I216" s="193"/>
      <c r="J216" s="36"/>
      <c r="K216" s="36"/>
      <c r="L216" s="39"/>
      <c r="M216" s="194"/>
      <c r="N216" s="195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188</v>
      </c>
      <c r="AU216" s="17" t="s">
        <v>81</v>
      </c>
    </row>
    <row r="217" spans="1:65" s="2" customFormat="1" ht="19.5">
      <c r="A217" s="34"/>
      <c r="B217" s="35"/>
      <c r="C217" s="36"/>
      <c r="D217" s="191" t="s">
        <v>205</v>
      </c>
      <c r="E217" s="36"/>
      <c r="F217" s="196" t="s">
        <v>980</v>
      </c>
      <c r="G217" s="36"/>
      <c r="H217" s="36"/>
      <c r="I217" s="193"/>
      <c r="J217" s="36"/>
      <c r="K217" s="36"/>
      <c r="L217" s="39"/>
      <c r="M217" s="194"/>
      <c r="N217" s="195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205</v>
      </c>
      <c r="AU217" s="17" t="s">
        <v>81</v>
      </c>
    </row>
    <row r="218" spans="1:65" s="13" customFormat="1" ht="11.25">
      <c r="B218" s="197"/>
      <c r="C218" s="198"/>
      <c r="D218" s="191" t="s">
        <v>214</v>
      </c>
      <c r="E218" s="199" t="s">
        <v>19</v>
      </c>
      <c r="F218" s="200" t="s">
        <v>981</v>
      </c>
      <c r="G218" s="198"/>
      <c r="H218" s="201">
        <v>12.44</v>
      </c>
      <c r="I218" s="202"/>
      <c r="J218" s="198"/>
      <c r="K218" s="198"/>
      <c r="L218" s="203"/>
      <c r="M218" s="204"/>
      <c r="N218" s="205"/>
      <c r="O218" s="205"/>
      <c r="P218" s="205"/>
      <c r="Q218" s="205"/>
      <c r="R218" s="205"/>
      <c r="S218" s="205"/>
      <c r="T218" s="206"/>
      <c r="AT218" s="207" t="s">
        <v>214</v>
      </c>
      <c r="AU218" s="207" t="s">
        <v>81</v>
      </c>
      <c r="AV218" s="13" t="s">
        <v>81</v>
      </c>
      <c r="AW218" s="13" t="s">
        <v>34</v>
      </c>
      <c r="AX218" s="13" t="s">
        <v>72</v>
      </c>
      <c r="AY218" s="207" t="s">
        <v>177</v>
      </c>
    </row>
    <row r="219" spans="1:65" s="14" customFormat="1" ht="11.25">
      <c r="B219" s="208"/>
      <c r="C219" s="209"/>
      <c r="D219" s="191" t="s">
        <v>214</v>
      </c>
      <c r="E219" s="210" t="s">
        <v>19</v>
      </c>
      <c r="F219" s="211" t="s">
        <v>217</v>
      </c>
      <c r="G219" s="209"/>
      <c r="H219" s="212">
        <v>12.44</v>
      </c>
      <c r="I219" s="213"/>
      <c r="J219" s="209"/>
      <c r="K219" s="209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214</v>
      </c>
      <c r="AU219" s="218" t="s">
        <v>81</v>
      </c>
      <c r="AV219" s="14" t="s">
        <v>184</v>
      </c>
      <c r="AW219" s="14" t="s">
        <v>34</v>
      </c>
      <c r="AX219" s="14" t="s">
        <v>79</v>
      </c>
      <c r="AY219" s="218" t="s">
        <v>177</v>
      </c>
    </row>
    <row r="220" spans="1:65" s="2" customFormat="1" ht="24.2" customHeight="1">
      <c r="A220" s="34"/>
      <c r="B220" s="35"/>
      <c r="C220" s="178" t="s">
        <v>388</v>
      </c>
      <c r="D220" s="178" t="s">
        <v>179</v>
      </c>
      <c r="E220" s="179" t="s">
        <v>700</v>
      </c>
      <c r="F220" s="180" t="s">
        <v>701</v>
      </c>
      <c r="G220" s="181" t="s">
        <v>210</v>
      </c>
      <c r="H220" s="182">
        <v>0.25</v>
      </c>
      <c r="I220" s="183"/>
      <c r="J220" s="184">
        <f>ROUND(I220*H220,2)</f>
        <v>0</v>
      </c>
      <c r="K220" s="180" t="s">
        <v>183</v>
      </c>
      <c r="L220" s="39"/>
      <c r="M220" s="185" t="s">
        <v>19</v>
      </c>
      <c r="N220" s="186" t="s">
        <v>43</v>
      </c>
      <c r="O220" s="64"/>
      <c r="P220" s="187">
        <f>O220*H220</f>
        <v>0</v>
      </c>
      <c r="Q220" s="187">
        <v>2.5880000000000001</v>
      </c>
      <c r="R220" s="187">
        <f>Q220*H220</f>
        <v>0.64700000000000002</v>
      </c>
      <c r="S220" s="187">
        <v>1.95</v>
      </c>
      <c r="T220" s="188">
        <f>S220*H220</f>
        <v>0.48749999999999999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9" t="s">
        <v>184</v>
      </c>
      <c r="AT220" s="189" t="s">
        <v>179</v>
      </c>
      <c r="AU220" s="189" t="s">
        <v>81</v>
      </c>
      <c r="AY220" s="17" t="s">
        <v>177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7" t="s">
        <v>79</v>
      </c>
      <c r="BK220" s="190">
        <f>ROUND(I220*H220,2)</f>
        <v>0</v>
      </c>
      <c r="BL220" s="17" t="s">
        <v>184</v>
      </c>
      <c r="BM220" s="189" t="s">
        <v>982</v>
      </c>
    </row>
    <row r="221" spans="1:65" s="2" customFormat="1" ht="19.5">
      <c r="A221" s="34"/>
      <c r="B221" s="35"/>
      <c r="C221" s="36"/>
      <c r="D221" s="191" t="s">
        <v>186</v>
      </c>
      <c r="E221" s="36"/>
      <c r="F221" s="192" t="s">
        <v>703</v>
      </c>
      <c r="G221" s="36"/>
      <c r="H221" s="36"/>
      <c r="I221" s="193"/>
      <c r="J221" s="36"/>
      <c r="K221" s="36"/>
      <c r="L221" s="39"/>
      <c r="M221" s="194"/>
      <c r="N221" s="195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186</v>
      </c>
      <c r="AU221" s="17" t="s">
        <v>81</v>
      </c>
    </row>
    <row r="222" spans="1:65" s="2" customFormat="1" ht="126.75">
      <c r="A222" s="34"/>
      <c r="B222" s="35"/>
      <c r="C222" s="36"/>
      <c r="D222" s="191" t="s">
        <v>188</v>
      </c>
      <c r="E222" s="36"/>
      <c r="F222" s="196" t="s">
        <v>704</v>
      </c>
      <c r="G222" s="36"/>
      <c r="H222" s="36"/>
      <c r="I222" s="193"/>
      <c r="J222" s="36"/>
      <c r="K222" s="36"/>
      <c r="L222" s="39"/>
      <c r="M222" s="194"/>
      <c r="N222" s="195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188</v>
      </c>
      <c r="AU222" s="17" t="s">
        <v>81</v>
      </c>
    </row>
    <row r="223" spans="1:65" s="12" customFormat="1" ht="20.85" customHeight="1">
      <c r="B223" s="162"/>
      <c r="C223" s="163"/>
      <c r="D223" s="164" t="s">
        <v>71</v>
      </c>
      <c r="E223" s="176" t="s">
        <v>576</v>
      </c>
      <c r="F223" s="176" t="s">
        <v>577</v>
      </c>
      <c r="G223" s="163"/>
      <c r="H223" s="163"/>
      <c r="I223" s="166"/>
      <c r="J223" s="177">
        <f>BK223</f>
        <v>0</v>
      </c>
      <c r="K223" s="163"/>
      <c r="L223" s="168"/>
      <c r="M223" s="169"/>
      <c r="N223" s="170"/>
      <c r="O223" s="170"/>
      <c r="P223" s="171">
        <f>SUM(P224:P244)</f>
        <v>0</v>
      </c>
      <c r="Q223" s="170"/>
      <c r="R223" s="171">
        <f>SUM(R224:R244)</f>
        <v>0</v>
      </c>
      <c r="S223" s="170"/>
      <c r="T223" s="172">
        <f>SUM(T224:T244)</f>
        <v>0</v>
      </c>
      <c r="AR223" s="173" t="s">
        <v>79</v>
      </c>
      <c r="AT223" s="174" t="s">
        <v>71</v>
      </c>
      <c r="AU223" s="174" t="s">
        <v>81</v>
      </c>
      <c r="AY223" s="173" t="s">
        <v>177</v>
      </c>
      <c r="BK223" s="175">
        <f>SUM(BK224:BK244)</f>
        <v>0</v>
      </c>
    </row>
    <row r="224" spans="1:65" s="2" customFormat="1" ht="24.2" customHeight="1">
      <c r="A224" s="34"/>
      <c r="B224" s="35"/>
      <c r="C224" s="178" t="s">
        <v>394</v>
      </c>
      <c r="D224" s="178" t="s">
        <v>179</v>
      </c>
      <c r="E224" s="179" t="s">
        <v>579</v>
      </c>
      <c r="F224" s="180" t="s">
        <v>580</v>
      </c>
      <c r="G224" s="181" t="s">
        <v>257</v>
      </c>
      <c r="H224" s="182">
        <v>44.47</v>
      </c>
      <c r="I224" s="183"/>
      <c r="J224" s="184">
        <f>ROUND(I224*H224,2)</f>
        <v>0</v>
      </c>
      <c r="K224" s="180" t="s">
        <v>183</v>
      </c>
      <c r="L224" s="39"/>
      <c r="M224" s="185" t="s">
        <v>19</v>
      </c>
      <c r="N224" s="186" t="s">
        <v>43</v>
      </c>
      <c r="O224" s="64"/>
      <c r="P224" s="187">
        <f>O224*H224</f>
        <v>0</v>
      </c>
      <c r="Q224" s="187">
        <v>0</v>
      </c>
      <c r="R224" s="187">
        <f>Q224*H224</f>
        <v>0</v>
      </c>
      <c r="S224" s="187">
        <v>0</v>
      </c>
      <c r="T224" s="18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9" t="s">
        <v>184</v>
      </c>
      <c r="AT224" s="189" t="s">
        <v>179</v>
      </c>
      <c r="AU224" s="189" t="s">
        <v>194</v>
      </c>
      <c r="AY224" s="17" t="s">
        <v>177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7" t="s">
        <v>79</v>
      </c>
      <c r="BK224" s="190">
        <f>ROUND(I224*H224,2)</f>
        <v>0</v>
      </c>
      <c r="BL224" s="17" t="s">
        <v>184</v>
      </c>
      <c r="BM224" s="189" t="s">
        <v>581</v>
      </c>
    </row>
    <row r="225" spans="1:65" s="2" customFormat="1" ht="19.5">
      <c r="A225" s="34"/>
      <c r="B225" s="35"/>
      <c r="C225" s="36"/>
      <c r="D225" s="191" t="s">
        <v>186</v>
      </c>
      <c r="E225" s="36"/>
      <c r="F225" s="192" t="s">
        <v>582</v>
      </c>
      <c r="G225" s="36"/>
      <c r="H225" s="36"/>
      <c r="I225" s="193"/>
      <c r="J225" s="36"/>
      <c r="K225" s="36"/>
      <c r="L225" s="39"/>
      <c r="M225" s="194"/>
      <c r="N225" s="195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186</v>
      </c>
      <c r="AU225" s="17" t="s">
        <v>194</v>
      </c>
    </row>
    <row r="226" spans="1:65" s="2" customFormat="1" ht="78">
      <c r="A226" s="34"/>
      <c r="B226" s="35"/>
      <c r="C226" s="36"/>
      <c r="D226" s="191" t="s">
        <v>188</v>
      </c>
      <c r="E226" s="36"/>
      <c r="F226" s="196" t="s">
        <v>583</v>
      </c>
      <c r="G226" s="36"/>
      <c r="H226" s="36"/>
      <c r="I226" s="193"/>
      <c r="J226" s="36"/>
      <c r="K226" s="36"/>
      <c r="L226" s="39"/>
      <c r="M226" s="194"/>
      <c r="N226" s="195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188</v>
      </c>
      <c r="AU226" s="17" t="s">
        <v>194</v>
      </c>
    </row>
    <row r="227" spans="1:65" s="2" customFormat="1" ht="14.45" customHeight="1">
      <c r="A227" s="34"/>
      <c r="B227" s="35"/>
      <c r="C227" s="178" t="s">
        <v>401</v>
      </c>
      <c r="D227" s="178" t="s">
        <v>179</v>
      </c>
      <c r="E227" s="179" t="s">
        <v>585</v>
      </c>
      <c r="F227" s="180" t="s">
        <v>586</v>
      </c>
      <c r="G227" s="181" t="s">
        <v>257</v>
      </c>
      <c r="H227" s="182">
        <v>889.4</v>
      </c>
      <c r="I227" s="183"/>
      <c r="J227" s="184">
        <f>ROUND(I227*H227,2)</f>
        <v>0</v>
      </c>
      <c r="K227" s="180" t="s">
        <v>183</v>
      </c>
      <c r="L227" s="39"/>
      <c r="M227" s="185" t="s">
        <v>19</v>
      </c>
      <c r="N227" s="186" t="s">
        <v>43</v>
      </c>
      <c r="O227" s="64"/>
      <c r="P227" s="187">
        <f>O227*H227</f>
        <v>0</v>
      </c>
      <c r="Q227" s="187">
        <v>0</v>
      </c>
      <c r="R227" s="187">
        <f>Q227*H227</f>
        <v>0</v>
      </c>
      <c r="S227" s="187">
        <v>0</v>
      </c>
      <c r="T227" s="18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9" t="s">
        <v>184</v>
      </c>
      <c r="AT227" s="189" t="s">
        <v>179</v>
      </c>
      <c r="AU227" s="189" t="s">
        <v>194</v>
      </c>
      <c r="AY227" s="17" t="s">
        <v>177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7" t="s">
        <v>79</v>
      </c>
      <c r="BK227" s="190">
        <f>ROUND(I227*H227,2)</f>
        <v>0</v>
      </c>
      <c r="BL227" s="17" t="s">
        <v>184</v>
      </c>
      <c r="BM227" s="189" t="s">
        <v>587</v>
      </c>
    </row>
    <row r="228" spans="1:65" s="2" customFormat="1" ht="29.25">
      <c r="A228" s="34"/>
      <c r="B228" s="35"/>
      <c r="C228" s="36"/>
      <c r="D228" s="191" t="s">
        <v>186</v>
      </c>
      <c r="E228" s="36"/>
      <c r="F228" s="192" t="s">
        <v>588</v>
      </c>
      <c r="G228" s="36"/>
      <c r="H228" s="36"/>
      <c r="I228" s="193"/>
      <c r="J228" s="36"/>
      <c r="K228" s="36"/>
      <c r="L228" s="39"/>
      <c r="M228" s="194"/>
      <c r="N228" s="195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186</v>
      </c>
      <c r="AU228" s="17" t="s">
        <v>194</v>
      </c>
    </row>
    <row r="229" spans="1:65" s="2" customFormat="1" ht="78">
      <c r="A229" s="34"/>
      <c r="B229" s="35"/>
      <c r="C229" s="36"/>
      <c r="D229" s="191" t="s">
        <v>188</v>
      </c>
      <c r="E229" s="36"/>
      <c r="F229" s="196" t="s">
        <v>583</v>
      </c>
      <c r="G229" s="36"/>
      <c r="H229" s="36"/>
      <c r="I229" s="193"/>
      <c r="J229" s="36"/>
      <c r="K229" s="36"/>
      <c r="L229" s="39"/>
      <c r="M229" s="194"/>
      <c r="N229" s="195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188</v>
      </c>
      <c r="AU229" s="17" t="s">
        <v>194</v>
      </c>
    </row>
    <row r="230" spans="1:65" s="13" customFormat="1" ht="11.25">
      <c r="B230" s="197"/>
      <c r="C230" s="198"/>
      <c r="D230" s="191" t="s">
        <v>214</v>
      </c>
      <c r="E230" s="199" t="s">
        <v>19</v>
      </c>
      <c r="F230" s="200" t="s">
        <v>983</v>
      </c>
      <c r="G230" s="198"/>
      <c r="H230" s="201">
        <v>889.4</v>
      </c>
      <c r="I230" s="202"/>
      <c r="J230" s="198"/>
      <c r="K230" s="198"/>
      <c r="L230" s="203"/>
      <c r="M230" s="204"/>
      <c r="N230" s="205"/>
      <c r="O230" s="205"/>
      <c r="P230" s="205"/>
      <c r="Q230" s="205"/>
      <c r="R230" s="205"/>
      <c r="S230" s="205"/>
      <c r="T230" s="206"/>
      <c r="AT230" s="207" t="s">
        <v>214</v>
      </c>
      <c r="AU230" s="207" t="s">
        <v>194</v>
      </c>
      <c r="AV230" s="13" t="s">
        <v>81</v>
      </c>
      <c r="AW230" s="13" t="s">
        <v>34</v>
      </c>
      <c r="AX230" s="13" t="s">
        <v>72</v>
      </c>
      <c r="AY230" s="207" t="s">
        <v>177</v>
      </c>
    </row>
    <row r="231" spans="1:65" s="14" customFormat="1" ht="11.25">
      <c r="B231" s="208"/>
      <c r="C231" s="209"/>
      <c r="D231" s="191" t="s">
        <v>214</v>
      </c>
      <c r="E231" s="210" t="s">
        <v>19</v>
      </c>
      <c r="F231" s="211" t="s">
        <v>217</v>
      </c>
      <c r="G231" s="209"/>
      <c r="H231" s="212">
        <v>889.4</v>
      </c>
      <c r="I231" s="213"/>
      <c r="J231" s="209"/>
      <c r="K231" s="209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214</v>
      </c>
      <c r="AU231" s="218" t="s">
        <v>194</v>
      </c>
      <c r="AV231" s="14" t="s">
        <v>184</v>
      </c>
      <c r="AW231" s="14" t="s">
        <v>34</v>
      </c>
      <c r="AX231" s="14" t="s">
        <v>79</v>
      </c>
      <c r="AY231" s="218" t="s">
        <v>177</v>
      </c>
    </row>
    <row r="232" spans="1:65" s="2" customFormat="1" ht="24.2" customHeight="1">
      <c r="A232" s="34"/>
      <c r="B232" s="35"/>
      <c r="C232" s="178" t="s">
        <v>408</v>
      </c>
      <c r="D232" s="178" t="s">
        <v>179</v>
      </c>
      <c r="E232" s="179" t="s">
        <v>591</v>
      </c>
      <c r="F232" s="180" t="s">
        <v>592</v>
      </c>
      <c r="G232" s="181" t="s">
        <v>257</v>
      </c>
      <c r="H232" s="182">
        <v>44.47</v>
      </c>
      <c r="I232" s="183"/>
      <c r="J232" s="184">
        <f>ROUND(I232*H232,2)</f>
        <v>0</v>
      </c>
      <c r="K232" s="180" t="s">
        <v>183</v>
      </c>
      <c r="L232" s="39"/>
      <c r="M232" s="185" t="s">
        <v>19</v>
      </c>
      <c r="N232" s="186" t="s">
        <v>43</v>
      </c>
      <c r="O232" s="64"/>
      <c r="P232" s="187">
        <f>O232*H232</f>
        <v>0</v>
      </c>
      <c r="Q232" s="187">
        <v>0</v>
      </c>
      <c r="R232" s="187">
        <f>Q232*H232</f>
        <v>0</v>
      </c>
      <c r="S232" s="187">
        <v>0</v>
      </c>
      <c r="T232" s="18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9" t="s">
        <v>184</v>
      </c>
      <c r="AT232" s="189" t="s">
        <v>179</v>
      </c>
      <c r="AU232" s="189" t="s">
        <v>194</v>
      </c>
      <c r="AY232" s="17" t="s">
        <v>177</v>
      </c>
      <c r="BE232" s="190">
        <f>IF(N232="základní",J232,0)</f>
        <v>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17" t="s">
        <v>79</v>
      </c>
      <c r="BK232" s="190">
        <f>ROUND(I232*H232,2)</f>
        <v>0</v>
      </c>
      <c r="BL232" s="17" t="s">
        <v>184</v>
      </c>
      <c r="BM232" s="189" t="s">
        <v>593</v>
      </c>
    </row>
    <row r="233" spans="1:65" s="2" customFormat="1" ht="19.5">
      <c r="A233" s="34"/>
      <c r="B233" s="35"/>
      <c r="C233" s="36"/>
      <c r="D233" s="191" t="s">
        <v>186</v>
      </c>
      <c r="E233" s="36"/>
      <c r="F233" s="192" t="s">
        <v>594</v>
      </c>
      <c r="G233" s="36"/>
      <c r="H233" s="36"/>
      <c r="I233" s="193"/>
      <c r="J233" s="36"/>
      <c r="K233" s="36"/>
      <c r="L233" s="39"/>
      <c r="M233" s="194"/>
      <c r="N233" s="195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186</v>
      </c>
      <c r="AU233" s="17" t="s">
        <v>194</v>
      </c>
    </row>
    <row r="234" spans="1:65" s="2" customFormat="1" ht="24.2" customHeight="1">
      <c r="A234" s="34"/>
      <c r="B234" s="35"/>
      <c r="C234" s="178" t="s">
        <v>419</v>
      </c>
      <c r="D234" s="178" t="s">
        <v>179</v>
      </c>
      <c r="E234" s="179" t="s">
        <v>596</v>
      </c>
      <c r="F234" s="180" t="s">
        <v>597</v>
      </c>
      <c r="G234" s="181" t="s">
        <v>257</v>
      </c>
      <c r="H234" s="182">
        <v>44.47</v>
      </c>
      <c r="I234" s="183"/>
      <c r="J234" s="184">
        <f>ROUND(I234*H234,2)</f>
        <v>0</v>
      </c>
      <c r="K234" s="180" t="s">
        <v>183</v>
      </c>
      <c r="L234" s="39"/>
      <c r="M234" s="185" t="s">
        <v>19</v>
      </c>
      <c r="N234" s="186" t="s">
        <v>43</v>
      </c>
      <c r="O234" s="64"/>
      <c r="P234" s="187">
        <f>O234*H234</f>
        <v>0</v>
      </c>
      <c r="Q234" s="187">
        <v>0</v>
      </c>
      <c r="R234" s="187">
        <f>Q234*H234</f>
        <v>0</v>
      </c>
      <c r="S234" s="187">
        <v>0</v>
      </c>
      <c r="T234" s="18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9" t="s">
        <v>184</v>
      </c>
      <c r="AT234" s="189" t="s">
        <v>179</v>
      </c>
      <c r="AU234" s="189" t="s">
        <v>194</v>
      </c>
      <c r="AY234" s="17" t="s">
        <v>177</v>
      </c>
      <c r="BE234" s="190">
        <f>IF(N234="základní",J234,0)</f>
        <v>0</v>
      </c>
      <c r="BF234" s="190">
        <f>IF(N234="snížená",J234,0)</f>
        <v>0</v>
      </c>
      <c r="BG234" s="190">
        <f>IF(N234="zákl. přenesená",J234,0)</f>
        <v>0</v>
      </c>
      <c r="BH234" s="190">
        <f>IF(N234="sníž. přenesená",J234,0)</f>
        <v>0</v>
      </c>
      <c r="BI234" s="190">
        <f>IF(N234="nulová",J234,0)</f>
        <v>0</v>
      </c>
      <c r="BJ234" s="17" t="s">
        <v>79</v>
      </c>
      <c r="BK234" s="190">
        <f>ROUND(I234*H234,2)</f>
        <v>0</v>
      </c>
      <c r="BL234" s="17" t="s">
        <v>184</v>
      </c>
      <c r="BM234" s="189" t="s">
        <v>984</v>
      </c>
    </row>
    <row r="235" spans="1:65" s="2" customFormat="1" ht="29.25">
      <c r="A235" s="34"/>
      <c r="B235" s="35"/>
      <c r="C235" s="36"/>
      <c r="D235" s="191" t="s">
        <v>186</v>
      </c>
      <c r="E235" s="36"/>
      <c r="F235" s="192" t="s">
        <v>599</v>
      </c>
      <c r="G235" s="36"/>
      <c r="H235" s="36"/>
      <c r="I235" s="193"/>
      <c r="J235" s="36"/>
      <c r="K235" s="36"/>
      <c r="L235" s="39"/>
      <c r="M235" s="194"/>
      <c r="N235" s="195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186</v>
      </c>
      <c r="AU235" s="17" t="s">
        <v>194</v>
      </c>
    </row>
    <row r="236" spans="1:65" s="2" customFormat="1" ht="107.25">
      <c r="A236" s="34"/>
      <c r="B236" s="35"/>
      <c r="C236" s="36"/>
      <c r="D236" s="191" t="s">
        <v>188</v>
      </c>
      <c r="E236" s="36"/>
      <c r="F236" s="196" t="s">
        <v>600</v>
      </c>
      <c r="G236" s="36"/>
      <c r="H236" s="36"/>
      <c r="I236" s="193"/>
      <c r="J236" s="36"/>
      <c r="K236" s="36"/>
      <c r="L236" s="39"/>
      <c r="M236" s="194"/>
      <c r="N236" s="195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188</v>
      </c>
      <c r="AU236" s="17" t="s">
        <v>194</v>
      </c>
    </row>
    <row r="237" spans="1:65" s="2" customFormat="1" ht="24.2" customHeight="1">
      <c r="A237" s="34"/>
      <c r="B237" s="35"/>
      <c r="C237" s="178" t="s">
        <v>425</v>
      </c>
      <c r="D237" s="178" t="s">
        <v>179</v>
      </c>
      <c r="E237" s="179" t="s">
        <v>602</v>
      </c>
      <c r="F237" s="180" t="s">
        <v>603</v>
      </c>
      <c r="G237" s="181" t="s">
        <v>257</v>
      </c>
      <c r="H237" s="182">
        <v>150.63800000000001</v>
      </c>
      <c r="I237" s="183"/>
      <c r="J237" s="184">
        <f>ROUND(I237*H237,2)</f>
        <v>0</v>
      </c>
      <c r="K237" s="180" t="s">
        <v>183</v>
      </c>
      <c r="L237" s="39"/>
      <c r="M237" s="185" t="s">
        <v>19</v>
      </c>
      <c r="N237" s="186" t="s">
        <v>43</v>
      </c>
      <c r="O237" s="64"/>
      <c r="P237" s="187">
        <f>O237*H237</f>
        <v>0</v>
      </c>
      <c r="Q237" s="187">
        <v>0</v>
      </c>
      <c r="R237" s="187">
        <f>Q237*H237</f>
        <v>0</v>
      </c>
      <c r="S237" s="187">
        <v>0</v>
      </c>
      <c r="T237" s="18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9" t="s">
        <v>184</v>
      </c>
      <c r="AT237" s="189" t="s">
        <v>179</v>
      </c>
      <c r="AU237" s="189" t="s">
        <v>194</v>
      </c>
      <c r="AY237" s="17" t="s">
        <v>177</v>
      </c>
      <c r="BE237" s="190">
        <f>IF(N237="základní",J237,0)</f>
        <v>0</v>
      </c>
      <c r="BF237" s="190">
        <f>IF(N237="snížená",J237,0)</f>
        <v>0</v>
      </c>
      <c r="BG237" s="190">
        <f>IF(N237="zákl. přenesená",J237,0)</f>
        <v>0</v>
      </c>
      <c r="BH237" s="190">
        <f>IF(N237="sníž. přenesená",J237,0)</f>
        <v>0</v>
      </c>
      <c r="BI237" s="190">
        <f>IF(N237="nulová",J237,0)</f>
        <v>0</v>
      </c>
      <c r="BJ237" s="17" t="s">
        <v>79</v>
      </c>
      <c r="BK237" s="190">
        <f>ROUND(I237*H237,2)</f>
        <v>0</v>
      </c>
      <c r="BL237" s="17" t="s">
        <v>184</v>
      </c>
      <c r="BM237" s="189" t="s">
        <v>604</v>
      </c>
    </row>
    <row r="238" spans="1:65" s="2" customFormat="1" ht="29.25">
      <c r="A238" s="34"/>
      <c r="B238" s="35"/>
      <c r="C238" s="36"/>
      <c r="D238" s="191" t="s">
        <v>186</v>
      </c>
      <c r="E238" s="36"/>
      <c r="F238" s="192" t="s">
        <v>605</v>
      </c>
      <c r="G238" s="36"/>
      <c r="H238" s="36"/>
      <c r="I238" s="193"/>
      <c r="J238" s="36"/>
      <c r="K238" s="36"/>
      <c r="L238" s="39"/>
      <c r="M238" s="194"/>
      <c r="N238" s="195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186</v>
      </c>
      <c r="AU238" s="17" t="s">
        <v>194</v>
      </c>
    </row>
    <row r="239" spans="1:65" s="2" customFormat="1" ht="97.5">
      <c r="A239" s="34"/>
      <c r="B239" s="35"/>
      <c r="C239" s="36"/>
      <c r="D239" s="191" t="s">
        <v>188</v>
      </c>
      <c r="E239" s="36"/>
      <c r="F239" s="196" t="s">
        <v>606</v>
      </c>
      <c r="G239" s="36"/>
      <c r="H239" s="36"/>
      <c r="I239" s="193"/>
      <c r="J239" s="36"/>
      <c r="K239" s="36"/>
      <c r="L239" s="39"/>
      <c r="M239" s="194"/>
      <c r="N239" s="195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188</v>
      </c>
      <c r="AU239" s="17" t="s">
        <v>194</v>
      </c>
    </row>
    <row r="240" spans="1:65" s="2" customFormat="1" ht="24.2" customHeight="1">
      <c r="A240" s="34"/>
      <c r="B240" s="35"/>
      <c r="C240" s="178" t="s">
        <v>431</v>
      </c>
      <c r="D240" s="178" t="s">
        <v>179</v>
      </c>
      <c r="E240" s="179" t="s">
        <v>608</v>
      </c>
      <c r="F240" s="180" t="s">
        <v>609</v>
      </c>
      <c r="G240" s="181" t="s">
        <v>257</v>
      </c>
      <c r="H240" s="182">
        <v>451.91399999999999</v>
      </c>
      <c r="I240" s="183"/>
      <c r="J240" s="184">
        <f>ROUND(I240*H240,2)</f>
        <v>0</v>
      </c>
      <c r="K240" s="180" t="s">
        <v>183</v>
      </c>
      <c r="L240" s="39"/>
      <c r="M240" s="185" t="s">
        <v>19</v>
      </c>
      <c r="N240" s="186" t="s">
        <v>43</v>
      </c>
      <c r="O240" s="64"/>
      <c r="P240" s="187">
        <f>O240*H240</f>
        <v>0</v>
      </c>
      <c r="Q240" s="187">
        <v>0</v>
      </c>
      <c r="R240" s="187">
        <f>Q240*H240</f>
        <v>0</v>
      </c>
      <c r="S240" s="187">
        <v>0</v>
      </c>
      <c r="T240" s="18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9" t="s">
        <v>184</v>
      </c>
      <c r="AT240" s="189" t="s">
        <v>179</v>
      </c>
      <c r="AU240" s="189" t="s">
        <v>194</v>
      </c>
      <c r="AY240" s="17" t="s">
        <v>177</v>
      </c>
      <c r="BE240" s="190">
        <f>IF(N240="základní",J240,0)</f>
        <v>0</v>
      </c>
      <c r="BF240" s="190">
        <f>IF(N240="snížená",J240,0)</f>
        <v>0</v>
      </c>
      <c r="BG240" s="190">
        <f>IF(N240="zákl. přenesená",J240,0)</f>
        <v>0</v>
      </c>
      <c r="BH240" s="190">
        <f>IF(N240="sníž. přenesená",J240,0)</f>
        <v>0</v>
      </c>
      <c r="BI240" s="190">
        <f>IF(N240="nulová",J240,0)</f>
        <v>0</v>
      </c>
      <c r="BJ240" s="17" t="s">
        <v>79</v>
      </c>
      <c r="BK240" s="190">
        <f>ROUND(I240*H240,2)</f>
        <v>0</v>
      </c>
      <c r="BL240" s="17" t="s">
        <v>184</v>
      </c>
      <c r="BM240" s="189" t="s">
        <v>610</v>
      </c>
    </row>
    <row r="241" spans="1:51" s="2" customFormat="1" ht="29.25">
      <c r="A241" s="34"/>
      <c r="B241" s="35"/>
      <c r="C241" s="36"/>
      <c r="D241" s="191" t="s">
        <v>186</v>
      </c>
      <c r="E241" s="36"/>
      <c r="F241" s="192" t="s">
        <v>611</v>
      </c>
      <c r="G241" s="36"/>
      <c r="H241" s="36"/>
      <c r="I241" s="193"/>
      <c r="J241" s="36"/>
      <c r="K241" s="36"/>
      <c r="L241" s="39"/>
      <c r="M241" s="194"/>
      <c r="N241" s="195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186</v>
      </c>
      <c r="AU241" s="17" t="s">
        <v>194</v>
      </c>
    </row>
    <row r="242" spans="1:51" s="2" customFormat="1" ht="97.5">
      <c r="A242" s="34"/>
      <c r="B242" s="35"/>
      <c r="C242" s="36"/>
      <c r="D242" s="191" t="s">
        <v>188</v>
      </c>
      <c r="E242" s="36"/>
      <c r="F242" s="196" t="s">
        <v>606</v>
      </c>
      <c r="G242" s="36"/>
      <c r="H242" s="36"/>
      <c r="I242" s="193"/>
      <c r="J242" s="36"/>
      <c r="K242" s="36"/>
      <c r="L242" s="39"/>
      <c r="M242" s="194"/>
      <c r="N242" s="195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188</v>
      </c>
      <c r="AU242" s="17" t="s">
        <v>194</v>
      </c>
    </row>
    <row r="243" spans="1:51" s="13" customFormat="1" ht="11.25">
      <c r="B243" s="197"/>
      <c r="C243" s="198"/>
      <c r="D243" s="191" t="s">
        <v>214</v>
      </c>
      <c r="E243" s="199" t="s">
        <v>19</v>
      </c>
      <c r="F243" s="200" t="s">
        <v>985</v>
      </c>
      <c r="G243" s="198"/>
      <c r="H243" s="201">
        <v>451.91399999999999</v>
      </c>
      <c r="I243" s="202"/>
      <c r="J243" s="198"/>
      <c r="K243" s="198"/>
      <c r="L243" s="203"/>
      <c r="M243" s="204"/>
      <c r="N243" s="205"/>
      <c r="O243" s="205"/>
      <c r="P243" s="205"/>
      <c r="Q243" s="205"/>
      <c r="R243" s="205"/>
      <c r="S243" s="205"/>
      <c r="T243" s="206"/>
      <c r="AT243" s="207" t="s">
        <v>214</v>
      </c>
      <c r="AU243" s="207" t="s">
        <v>194</v>
      </c>
      <c r="AV243" s="13" t="s">
        <v>81</v>
      </c>
      <c r="AW243" s="13" t="s">
        <v>34</v>
      </c>
      <c r="AX243" s="13" t="s">
        <v>72</v>
      </c>
      <c r="AY243" s="207" t="s">
        <v>177</v>
      </c>
    </row>
    <row r="244" spans="1:51" s="14" customFormat="1" ht="11.25">
      <c r="B244" s="208"/>
      <c r="C244" s="209"/>
      <c r="D244" s="191" t="s">
        <v>214</v>
      </c>
      <c r="E244" s="210" t="s">
        <v>19</v>
      </c>
      <c r="F244" s="211" t="s">
        <v>217</v>
      </c>
      <c r="G244" s="209"/>
      <c r="H244" s="212">
        <v>451.91399999999999</v>
      </c>
      <c r="I244" s="213"/>
      <c r="J244" s="209"/>
      <c r="K244" s="209"/>
      <c r="L244" s="214"/>
      <c r="M244" s="233"/>
      <c r="N244" s="234"/>
      <c r="O244" s="234"/>
      <c r="P244" s="234"/>
      <c r="Q244" s="234"/>
      <c r="R244" s="234"/>
      <c r="S244" s="234"/>
      <c r="T244" s="235"/>
      <c r="AT244" s="218" t="s">
        <v>214</v>
      </c>
      <c r="AU244" s="218" t="s">
        <v>194</v>
      </c>
      <c r="AV244" s="14" t="s">
        <v>184</v>
      </c>
      <c r="AW244" s="14" t="s">
        <v>34</v>
      </c>
      <c r="AX244" s="14" t="s">
        <v>79</v>
      </c>
      <c r="AY244" s="218" t="s">
        <v>177</v>
      </c>
    </row>
    <row r="245" spans="1:51" s="2" customFormat="1" ht="6.95" customHeight="1">
      <c r="A245" s="34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39"/>
      <c r="M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</row>
  </sheetData>
  <sheetProtection algorithmName="SHA-512" hashValue="QPioEUROp2dWc5T87FjMD4jSk3HFyhcLIIIaHcoUi4VtXwzShDwI/MujhN67qrDCxhqUpHiJj9Fbfm4OC94+Gw==" saltValue="DzW4IBN59P8fmZtM3hG0TuFxuNWj2xqF285uSIWBrfNxzn2Fv5NxFnL5YNICSnjXfeDpuQaWKcKCKOXW51FoKQ==" spinCount="100000" sheet="1" objects="1" scenarios="1" formatColumns="0" formatRows="0" autoFilter="0"/>
  <autoFilter ref="C89:K244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4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116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144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2" t="str">
        <f>'Rekapitulace zakázky'!K6</f>
        <v>Oprava mostních objektů trati Rynoltice - Křižany</v>
      </c>
      <c r="F7" s="363"/>
      <c r="G7" s="363"/>
      <c r="H7" s="363"/>
      <c r="L7" s="20"/>
    </row>
    <row r="8" spans="1:46" s="1" customFormat="1" ht="12" customHeight="1">
      <c r="B8" s="20"/>
      <c r="D8" s="112" t="s">
        <v>145</v>
      </c>
      <c r="L8" s="20"/>
    </row>
    <row r="9" spans="1:46" s="2" customFormat="1" ht="16.5" customHeight="1">
      <c r="A9" s="34"/>
      <c r="B9" s="39"/>
      <c r="C9" s="34"/>
      <c r="D9" s="34"/>
      <c r="E9" s="362" t="s">
        <v>933</v>
      </c>
      <c r="F9" s="364"/>
      <c r="G9" s="364"/>
      <c r="H9" s="36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147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5" t="s">
        <v>986</v>
      </c>
      <c r="F11" s="364"/>
      <c r="G11" s="364"/>
      <c r="H11" s="36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149</v>
      </c>
      <c r="G14" s="34"/>
      <c r="H14" s="34"/>
      <c r="I14" s="112" t="s">
        <v>23</v>
      </c>
      <c r="J14" s="114" t="str">
        <f>'Rekapitulace zakázky'!AN8</f>
        <v>4. 8. 2020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30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31</v>
      </c>
      <c r="E19" s="34"/>
      <c r="F19" s="34"/>
      <c r="G19" s="34"/>
      <c r="H19" s="34"/>
      <c r="I19" s="112" t="s">
        <v>26</v>
      </c>
      <c r="J19" s="30" t="str">
        <f>'Rekapitulace zakázky'!AN13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6" t="str">
        <f>'Rekapitulace zakázky'!E14</f>
        <v>Vyplň údaj</v>
      </c>
      <c r="F20" s="367"/>
      <c r="G20" s="367"/>
      <c r="H20" s="367"/>
      <c r="I20" s="112" t="s">
        <v>29</v>
      </c>
      <c r="J20" s="30" t="str">
        <f>'Rekapitulace zakázky'!AN14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33</v>
      </c>
      <c r="E22" s="34"/>
      <c r="F22" s="34"/>
      <c r="G22" s="34"/>
      <c r="H22" s="34"/>
      <c r="I22" s="112" t="s">
        <v>26</v>
      </c>
      <c r="J22" s="103" t="str">
        <f>IF('Rekapitulace zakázky'!AN16="","",'Rekapitulace zakázky'!AN16)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zakázky'!E17="","",'Rekapitulace zakázky'!E17)</f>
        <v xml:space="preserve"> </v>
      </c>
      <c r="F23" s="34"/>
      <c r="G23" s="34"/>
      <c r="H23" s="34"/>
      <c r="I23" s="112" t="s">
        <v>29</v>
      </c>
      <c r="J23" s="103" t="str">
        <f>IF('Rekapitulace zakázky'!AN17="","",'Rekapitulace zakázky'!AN17)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35</v>
      </c>
      <c r="E25" s="34"/>
      <c r="F25" s="34"/>
      <c r="G25" s="34"/>
      <c r="H25" s="34"/>
      <c r="I25" s="112" t="s">
        <v>26</v>
      </c>
      <c r="J25" s="103" t="str">
        <f>IF('Rekapitulace zakázky'!AN19="","",'Rekapitulace zakázky'!AN19)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zakázky'!E20="","",'Rekapitulace zakázky'!E20)</f>
        <v xml:space="preserve"> </v>
      </c>
      <c r="F26" s="34"/>
      <c r="G26" s="34"/>
      <c r="H26" s="34"/>
      <c r="I26" s="112" t="s">
        <v>29</v>
      </c>
      <c r="J26" s="103" t="str">
        <f>IF('Rekapitulace zakázky'!AN20="","",'Rekapitulace zakázky'!AN20)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36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8" t="s">
        <v>19</v>
      </c>
      <c r="F29" s="368"/>
      <c r="G29" s="368"/>
      <c r="H29" s="36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38</v>
      </c>
      <c r="E32" s="34"/>
      <c r="F32" s="34"/>
      <c r="G32" s="34"/>
      <c r="H32" s="34"/>
      <c r="I32" s="34"/>
      <c r="J32" s="120">
        <f>ROUND(J88,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40</v>
      </c>
      <c r="G34" s="34"/>
      <c r="H34" s="34"/>
      <c r="I34" s="121" t="s">
        <v>39</v>
      </c>
      <c r="J34" s="121" t="s">
        <v>41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42</v>
      </c>
      <c r="E35" s="112" t="s">
        <v>43</v>
      </c>
      <c r="F35" s="123">
        <f>ROUND((SUM(BE88:BE113)),  2)</f>
        <v>0</v>
      </c>
      <c r="G35" s="34"/>
      <c r="H35" s="34"/>
      <c r="I35" s="124">
        <v>0.21</v>
      </c>
      <c r="J35" s="123">
        <f>ROUND(((SUM(BE88:BE113))*I35),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44</v>
      </c>
      <c r="F36" s="123">
        <f>ROUND((SUM(BF88:BF113)),  2)</f>
        <v>0</v>
      </c>
      <c r="G36" s="34"/>
      <c r="H36" s="34"/>
      <c r="I36" s="124">
        <v>0.15</v>
      </c>
      <c r="J36" s="123">
        <f>ROUND(((SUM(BF88:BF113))*I36),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45</v>
      </c>
      <c r="F37" s="123">
        <f>ROUND((SUM(BG88:BG113)),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46</v>
      </c>
      <c r="F38" s="123">
        <f>ROUND((SUM(BH88:BH113)),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47</v>
      </c>
      <c r="F39" s="123">
        <f>ROUND((SUM(BI88:BI113)),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48</v>
      </c>
      <c r="E41" s="127"/>
      <c r="F41" s="127"/>
      <c r="G41" s="128" t="s">
        <v>49</v>
      </c>
      <c r="H41" s="129" t="s">
        <v>50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150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9" t="str">
        <f>E7</f>
        <v>Oprava mostních objektů trati Rynoltice - Křižany</v>
      </c>
      <c r="F50" s="370"/>
      <c r="G50" s="370"/>
      <c r="H50" s="37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9" t="s">
        <v>933</v>
      </c>
      <c r="F52" s="371"/>
      <c r="G52" s="371"/>
      <c r="H52" s="37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147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3" t="str">
        <f>E11</f>
        <v>2020/08/04.2/LIB - SO 04 - VRN1</v>
      </c>
      <c r="F54" s="371"/>
      <c r="G54" s="371"/>
      <c r="H54" s="37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Jitrava</v>
      </c>
      <c r="G56" s="36"/>
      <c r="H56" s="36"/>
      <c r="I56" s="29" t="s">
        <v>23</v>
      </c>
      <c r="J56" s="59" t="str">
        <f>IF(J14="","",J14)</f>
        <v>4. 8. 2020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6"/>
      <c r="E58" s="36"/>
      <c r="F58" s="27" t="str">
        <f>E17</f>
        <v>Správa železnic, OŘ Hradec Králové</v>
      </c>
      <c r="G58" s="36"/>
      <c r="H58" s="36"/>
      <c r="I58" s="29" t="s">
        <v>33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29" t="s">
        <v>35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151</v>
      </c>
      <c r="D61" s="137"/>
      <c r="E61" s="137"/>
      <c r="F61" s="137"/>
      <c r="G61" s="137"/>
      <c r="H61" s="137"/>
      <c r="I61" s="137"/>
      <c r="J61" s="138" t="s">
        <v>152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70</v>
      </c>
      <c r="D63" s="36"/>
      <c r="E63" s="36"/>
      <c r="F63" s="36"/>
      <c r="G63" s="36"/>
      <c r="H63" s="36"/>
      <c r="I63" s="36"/>
      <c r="J63" s="77">
        <f>J88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153</v>
      </c>
    </row>
    <row r="64" spans="1:47" s="9" customFormat="1" ht="24.95" customHeight="1">
      <c r="B64" s="140"/>
      <c r="C64" s="141"/>
      <c r="D64" s="142" t="s">
        <v>613</v>
      </c>
      <c r="E64" s="143"/>
      <c r="F64" s="143"/>
      <c r="G64" s="143"/>
      <c r="H64" s="143"/>
      <c r="I64" s="143"/>
      <c r="J64" s="144">
        <f>J89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614</v>
      </c>
      <c r="E65" s="148"/>
      <c r="F65" s="148"/>
      <c r="G65" s="148"/>
      <c r="H65" s="148"/>
      <c r="I65" s="148"/>
      <c r="J65" s="149">
        <f>J90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615</v>
      </c>
      <c r="E66" s="148"/>
      <c r="F66" s="148"/>
      <c r="G66" s="148"/>
      <c r="H66" s="148"/>
      <c r="I66" s="148"/>
      <c r="J66" s="149">
        <f>J104</f>
        <v>0</v>
      </c>
      <c r="K66" s="97"/>
      <c r="L66" s="150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162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9" t="str">
        <f>E7</f>
        <v>Oprava mostních objektů trati Rynoltice - Křižany</v>
      </c>
      <c r="F76" s="370"/>
      <c r="G76" s="370"/>
      <c r="H76" s="370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145</v>
      </c>
      <c r="D77" s="22"/>
      <c r="E77" s="22"/>
      <c r="F77" s="22"/>
      <c r="G77" s="22"/>
      <c r="H77" s="22"/>
      <c r="I77" s="22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69" t="s">
        <v>933</v>
      </c>
      <c r="F78" s="371"/>
      <c r="G78" s="371"/>
      <c r="H78" s="371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147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23" t="str">
        <f>E11</f>
        <v>2020/08/04.2/LIB - SO 04 - VRN1</v>
      </c>
      <c r="F80" s="371"/>
      <c r="G80" s="371"/>
      <c r="H80" s="371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F14</f>
        <v>Jitrava</v>
      </c>
      <c r="G82" s="36"/>
      <c r="H82" s="36"/>
      <c r="I82" s="29" t="s">
        <v>23</v>
      </c>
      <c r="J82" s="59" t="str">
        <f>IF(J14="","",J14)</f>
        <v>4. 8. 2020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25</v>
      </c>
      <c r="D84" s="36"/>
      <c r="E84" s="36"/>
      <c r="F84" s="27" t="str">
        <f>E17</f>
        <v>Správa železnic, OŘ Hradec Králové</v>
      </c>
      <c r="G84" s="36"/>
      <c r="H84" s="36"/>
      <c r="I84" s="29" t="s">
        <v>33</v>
      </c>
      <c r="J84" s="32" t="str">
        <f>E23</f>
        <v xml:space="preserve"> 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31</v>
      </c>
      <c r="D85" s="36"/>
      <c r="E85" s="36"/>
      <c r="F85" s="27" t="str">
        <f>IF(E20="","",E20)</f>
        <v>Vyplň údaj</v>
      </c>
      <c r="G85" s="36"/>
      <c r="H85" s="36"/>
      <c r="I85" s="29" t="s">
        <v>35</v>
      </c>
      <c r="J85" s="32" t="str">
        <f>E26</f>
        <v xml:space="preserve"> 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1"/>
      <c r="B87" s="152"/>
      <c r="C87" s="153" t="s">
        <v>163</v>
      </c>
      <c r="D87" s="154" t="s">
        <v>57</v>
      </c>
      <c r="E87" s="154" t="s">
        <v>53</v>
      </c>
      <c r="F87" s="154" t="s">
        <v>54</v>
      </c>
      <c r="G87" s="154" t="s">
        <v>164</v>
      </c>
      <c r="H87" s="154" t="s">
        <v>165</v>
      </c>
      <c r="I87" s="154" t="s">
        <v>166</v>
      </c>
      <c r="J87" s="154" t="s">
        <v>152</v>
      </c>
      <c r="K87" s="155" t="s">
        <v>167</v>
      </c>
      <c r="L87" s="156"/>
      <c r="M87" s="68" t="s">
        <v>19</v>
      </c>
      <c r="N87" s="69" t="s">
        <v>42</v>
      </c>
      <c r="O87" s="69" t="s">
        <v>168</v>
      </c>
      <c r="P87" s="69" t="s">
        <v>169</v>
      </c>
      <c r="Q87" s="69" t="s">
        <v>170</v>
      </c>
      <c r="R87" s="69" t="s">
        <v>171</v>
      </c>
      <c r="S87" s="69" t="s">
        <v>172</v>
      </c>
      <c r="T87" s="70" t="s">
        <v>173</v>
      </c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</row>
    <row r="88" spans="1:65" s="2" customFormat="1" ht="22.9" customHeight="1">
      <c r="A88" s="34"/>
      <c r="B88" s="35"/>
      <c r="C88" s="75" t="s">
        <v>174</v>
      </c>
      <c r="D88" s="36"/>
      <c r="E88" s="36"/>
      <c r="F88" s="36"/>
      <c r="G88" s="36"/>
      <c r="H88" s="36"/>
      <c r="I88" s="36"/>
      <c r="J88" s="157">
        <f>BK88</f>
        <v>0</v>
      </c>
      <c r="K88" s="36"/>
      <c r="L88" s="39"/>
      <c r="M88" s="71"/>
      <c r="N88" s="158"/>
      <c r="O88" s="72"/>
      <c r="P88" s="159">
        <f>P89</f>
        <v>0</v>
      </c>
      <c r="Q88" s="72"/>
      <c r="R88" s="159">
        <f>R89</f>
        <v>0</v>
      </c>
      <c r="S88" s="72"/>
      <c r="T88" s="160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71</v>
      </c>
      <c r="AU88" s="17" t="s">
        <v>153</v>
      </c>
      <c r="BK88" s="161">
        <f>BK89</f>
        <v>0</v>
      </c>
    </row>
    <row r="89" spans="1:65" s="12" customFormat="1" ht="25.9" customHeight="1">
      <c r="B89" s="162"/>
      <c r="C89" s="163"/>
      <c r="D89" s="164" t="s">
        <v>71</v>
      </c>
      <c r="E89" s="165" t="s">
        <v>616</v>
      </c>
      <c r="F89" s="165" t="s">
        <v>617</v>
      </c>
      <c r="G89" s="163"/>
      <c r="H89" s="163"/>
      <c r="I89" s="166"/>
      <c r="J89" s="167">
        <f>BK89</f>
        <v>0</v>
      </c>
      <c r="K89" s="163"/>
      <c r="L89" s="168"/>
      <c r="M89" s="169"/>
      <c r="N89" s="170"/>
      <c r="O89" s="170"/>
      <c r="P89" s="171">
        <f>P90+P104</f>
        <v>0</v>
      </c>
      <c r="Q89" s="170"/>
      <c r="R89" s="171">
        <f>R90+R104</f>
        <v>0</v>
      </c>
      <c r="S89" s="170"/>
      <c r="T89" s="172">
        <f>T90+T104</f>
        <v>0</v>
      </c>
      <c r="AR89" s="173" t="s">
        <v>207</v>
      </c>
      <c r="AT89" s="174" t="s">
        <v>71</v>
      </c>
      <c r="AU89" s="174" t="s">
        <v>72</v>
      </c>
      <c r="AY89" s="173" t="s">
        <v>177</v>
      </c>
      <c r="BK89" s="175">
        <f>BK90+BK104</f>
        <v>0</v>
      </c>
    </row>
    <row r="90" spans="1:65" s="12" customFormat="1" ht="22.9" customHeight="1">
      <c r="B90" s="162"/>
      <c r="C90" s="163"/>
      <c r="D90" s="164" t="s">
        <v>71</v>
      </c>
      <c r="E90" s="176" t="s">
        <v>618</v>
      </c>
      <c r="F90" s="176" t="s">
        <v>619</v>
      </c>
      <c r="G90" s="163"/>
      <c r="H90" s="163"/>
      <c r="I90" s="166"/>
      <c r="J90" s="177">
        <f>BK90</f>
        <v>0</v>
      </c>
      <c r="K90" s="163"/>
      <c r="L90" s="168"/>
      <c r="M90" s="169"/>
      <c r="N90" s="170"/>
      <c r="O90" s="170"/>
      <c r="P90" s="171">
        <f>SUM(P91:P103)</f>
        <v>0</v>
      </c>
      <c r="Q90" s="170"/>
      <c r="R90" s="171">
        <f>SUM(R91:R103)</f>
        <v>0</v>
      </c>
      <c r="S90" s="170"/>
      <c r="T90" s="172">
        <f>SUM(T91:T103)</f>
        <v>0</v>
      </c>
      <c r="AR90" s="173" t="s">
        <v>207</v>
      </c>
      <c r="AT90" s="174" t="s">
        <v>71</v>
      </c>
      <c r="AU90" s="174" t="s">
        <v>79</v>
      </c>
      <c r="AY90" s="173" t="s">
        <v>177</v>
      </c>
      <c r="BK90" s="175">
        <f>SUM(BK91:BK103)</f>
        <v>0</v>
      </c>
    </row>
    <row r="91" spans="1:65" s="2" customFormat="1" ht="14.45" customHeight="1">
      <c r="A91" s="34"/>
      <c r="B91" s="35"/>
      <c r="C91" s="178" t="s">
        <v>79</v>
      </c>
      <c r="D91" s="178" t="s">
        <v>179</v>
      </c>
      <c r="E91" s="179" t="s">
        <v>620</v>
      </c>
      <c r="F91" s="180" t="s">
        <v>621</v>
      </c>
      <c r="G91" s="181" t="s">
        <v>622</v>
      </c>
      <c r="H91" s="182">
        <v>1</v>
      </c>
      <c r="I91" s="183"/>
      <c r="J91" s="184">
        <f>ROUND(I91*H91,2)</f>
        <v>0</v>
      </c>
      <c r="K91" s="180" t="s">
        <v>183</v>
      </c>
      <c r="L91" s="39"/>
      <c r="M91" s="185" t="s">
        <v>19</v>
      </c>
      <c r="N91" s="186" t="s">
        <v>43</v>
      </c>
      <c r="O91" s="64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623</v>
      </c>
      <c r="AT91" s="189" t="s">
        <v>179</v>
      </c>
      <c r="AU91" s="189" t="s">
        <v>81</v>
      </c>
      <c r="AY91" s="17" t="s">
        <v>177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7" t="s">
        <v>79</v>
      </c>
      <c r="BK91" s="190">
        <f>ROUND(I91*H91,2)</f>
        <v>0</v>
      </c>
      <c r="BL91" s="17" t="s">
        <v>623</v>
      </c>
      <c r="BM91" s="189" t="s">
        <v>624</v>
      </c>
    </row>
    <row r="92" spans="1:65" s="2" customFormat="1" ht="11.25">
      <c r="A92" s="34"/>
      <c r="B92" s="35"/>
      <c r="C92" s="36"/>
      <c r="D92" s="191" t="s">
        <v>186</v>
      </c>
      <c r="E92" s="36"/>
      <c r="F92" s="192" t="s">
        <v>621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186</v>
      </c>
      <c r="AU92" s="17" t="s">
        <v>81</v>
      </c>
    </row>
    <row r="93" spans="1:65" s="2" customFormat="1" ht="14.45" customHeight="1">
      <c r="A93" s="34"/>
      <c r="B93" s="35"/>
      <c r="C93" s="178" t="s">
        <v>81</v>
      </c>
      <c r="D93" s="178" t="s">
        <v>179</v>
      </c>
      <c r="E93" s="179" t="s">
        <v>625</v>
      </c>
      <c r="F93" s="180" t="s">
        <v>626</v>
      </c>
      <c r="G93" s="181" t="s">
        <v>622</v>
      </c>
      <c r="H93" s="182">
        <v>1</v>
      </c>
      <c r="I93" s="183"/>
      <c r="J93" s="184">
        <f>ROUND(I93*H93,2)</f>
        <v>0</v>
      </c>
      <c r="K93" s="180" t="s">
        <v>183</v>
      </c>
      <c r="L93" s="39"/>
      <c r="M93" s="185" t="s">
        <v>19</v>
      </c>
      <c r="N93" s="186" t="s">
        <v>43</v>
      </c>
      <c r="O93" s="64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9" t="s">
        <v>623</v>
      </c>
      <c r="AT93" s="189" t="s">
        <v>179</v>
      </c>
      <c r="AU93" s="189" t="s">
        <v>81</v>
      </c>
      <c r="AY93" s="17" t="s">
        <v>177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7" t="s">
        <v>79</v>
      </c>
      <c r="BK93" s="190">
        <f>ROUND(I93*H93,2)</f>
        <v>0</v>
      </c>
      <c r="BL93" s="17" t="s">
        <v>623</v>
      </c>
      <c r="BM93" s="189" t="s">
        <v>627</v>
      </c>
    </row>
    <row r="94" spans="1:65" s="2" customFormat="1" ht="11.25">
      <c r="A94" s="34"/>
      <c r="B94" s="35"/>
      <c r="C94" s="36"/>
      <c r="D94" s="191" t="s">
        <v>186</v>
      </c>
      <c r="E94" s="36"/>
      <c r="F94" s="192" t="s">
        <v>626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186</v>
      </c>
      <c r="AU94" s="17" t="s">
        <v>81</v>
      </c>
    </row>
    <row r="95" spans="1:65" s="2" customFormat="1" ht="19.5">
      <c r="A95" s="34"/>
      <c r="B95" s="35"/>
      <c r="C95" s="36"/>
      <c r="D95" s="191" t="s">
        <v>205</v>
      </c>
      <c r="E95" s="36"/>
      <c r="F95" s="196" t="s">
        <v>628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205</v>
      </c>
      <c r="AU95" s="17" t="s">
        <v>81</v>
      </c>
    </row>
    <row r="96" spans="1:65" s="2" customFormat="1" ht="14.45" customHeight="1">
      <c r="A96" s="34"/>
      <c r="B96" s="35"/>
      <c r="C96" s="178" t="s">
        <v>194</v>
      </c>
      <c r="D96" s="178" t="s">
        <v>179</v>
      </c>
      <c r="E96" s="179" t="s">
        <v>629</v>
      </c>
      <c r="F96" s="180" t="s">
        <v>630</v>
      </c>
      <c r="G96" s="181" t="s">
        <v>622</v>
      </c>
      <c r="H96" s="182">
        <v>1</v>
      </c>
      <c r="I96" s="183"/>
      <c r="J96" s="184">
        <f>ROUND(I96*H96,2)</f>
        <v>0</v>
      </c>
      <c r="K96" s="180" t="s">
        <v>183</v>
      </c>
      <c r="L96" s="39"/>
      <c r="M96" s="185" t="s">
        <v>19</v>
      </c>
      <c r="N96" s="186" t="s">
        <v>43</v>
      </c>
      <c r="O96" s="64"/>
      <c r="P96" s="187">
        <f>O96*H96</f>
        <v>0</v>
      </c>
      <c r="Q96" s="187">
        <v>0</v>
      </c>
      <c r="R96" s="187">
        <f>Q96*H96</f>
        <v>0</v>
      </c>
      <c r="S96" s="187">
        <v>0</v>
      </c>
      <c r="T96" s="18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9" t="s">
        <v>623</v>
      </c>
      <c r="AT96" s="189" t="s">
        <v>179</v>
      </c>
      <c r="AU96" s="189" t="s">
        <v>81</v>
      </c>
      <c r="AY96" s="17" t="s">
        <v>177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17" t="s">
        <v>79</v>
      </c>
      <c r="BK96" s="190">
        <f>ROUND(I96*H96,2)</f>
        <v>0</v>
      </c>
      <c r="BL96" s="17" t="s">
        <v>623</v>
      </c>
      <c r="BM96" s="189" t="s">
        <v>631</v>
      </c>
    </row>
    <row r="97" spans="1:65" s="2" customFormat="1" ht="11.25">
      <c r="A97" s="34"/>
      <c r="B97" s="35"/>
      <c r="C97" s="36"/>
      <c r="D97" s="191" t="s">
        <v>186</v>
      </c>
      <c r="E97" s="36"/>
      <c r="F97" s="192" t="s">
        <v>630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186</v>
      </c>
      <c r="AU97" s="17" t="s">
        <v>81</v>
      </c>
    </row>
    <row r="98" spans="1:65" s="2" customFormat="1" ht="14.45" customHeight="1">
      <c r="A98" s="34"/>
      <c r="B98" s="35"/>
      <c r="C98" s="178" t="s">
        <v>184</v>
      </c>
      <c r="D98" s="178" t="s">
        <v>179</v>
      </c>
      <c r="E98" s="179" t="s">
        <v>632</v>
      </c>
      <c r="F98" s="180" t="s">
        <v>633</v>
      </c>
      <c r="G98" s="181" t="s">
        <v>622</v>
      </c>
      <c r="H98" s="182">
        <v>1</v>
      </c>
      <c r="I98" s="183"/>
      <c r="J98" s="184">
        <f>ROUND(I98*H98,2)</f>
        <v>0</v>
      </c>
      <c r="K98" s="180" t="s">
        <v>183</v>
      </c>
      <c r="L98" s="39"/>
      <c r="M98" s="185" t="s">
        <v>19</v>
      </c>
      <c r="N98" s="186" t="s">
        <v>43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623</v>
      </c>
      <c r="AT98" s="189" t="s">
        <v>179</v>
      </c>
      <c r="AU98" s="189" t="s">
        <v>81</v>
      </c>
      <c r="AY98" s="17" t="s">
        <v>177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79</v>
      </c>
      <c r="BK98" s="190">
        <f>ROUND(I98*H98,2)</f>
        <v>0</v>
      </c>
      <c r="BL98" s="17" t="s">
        <v>623</v>
      </c>
      <c r="BM98" s="189" t="s">
        <v>634</v>
      </c>
    </row>
    <row r="99" spans="1:65" s="2" customFormat="1" ht="11.25">
      <c r="A99" s="34"/>
      <c r="B99" s="35"/>
      <c r="C99" s="36"/>
      <c r="D99" s="191" t="s">
        <v>186</v>
      </c>
      <c r="E99" s="36"/>
      <c r="F99" s="192" t="s">
        <v>633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186</v>
      </c>
      <c r="AU99" s="17" t="s">
        <v>81</v>
      </c>
    </row>
    <row r="100" spans="1:65" s="2" customFormat="1" ht="14.45" customHeight="1">
      <c r="A100" s="34"/>
      <c r="B100" s="35"/>
      <c r="C100" s="178" t="s">
        <v>207</v>
      </c>
      <c r="D100" s="178" t="s">
        <v>179</v>
      </c>
      <c r="E100" s="179" t="s">
        <v>635</v>
      </c>
      <c r="F100" s="180" t="s">
        <v>636</v>
      </c>
      <c r="G100" s="181" t="s">
        <v>622</v>
      </c>
      <c r="H100" s="182">
        <v>1</v>
      </c>
      <c r="I100" s="183"/>
      <c r="J100" s="184">
        <f>ROUND(I100*H100,2)</f>
        <v>0</v>
      </c>
      <c r="K100" s="180" t="s">
        <v>183</v>
      </c>
      <c r="L100" s="39"/>
      <c r="M100" s="185" t="s">
        <v>19</v>
      </c>
      <c r="N100" s="186" t="s">
        <v>43</v>
      </c>
      <c r="O100" s="64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9" t="s">
        <v>623</v>
      </c>
      <c r="AT100" s="189" t="s">
        <v>179</v>
      </c>
      <c r="AU100" s="189" t="s">
        <v>81</v>
      </c>
      <c r="AY100" s="17" t="s">
        <v>177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17" t="s">
        <v>79</v>
      </c>
      <c r="BK100" s="190">
        <f>ROUND(I100*H100,2)</f>
        <v>0</v>
      </c>
      <c r="BL100" s="17" t="s">
        <v>623</v>
      </c>
      <c r="BM100" s="189" t="s">
        <v>637</v>
      </c>
    </row>
    <row r="101" spans="1:65" s="2" customFormat="1" ht="11.25">
      <c r="A101" s="34"/>
      <c r="B101" s="35"/>
      <c r="C101" s="36"/>
      <c r="D101" s="191" t="s">
        <v>186</v>
      </c>
      <c r="E101" s="36"/>
      <c r="F101" s="192" t="s">
        <v>636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186</v>
      </c>
      <c r="AU101" s="17" t="s">
        <v>81</v>
      </c>
    </row>
    <row r="102" spans="1:65" s="2" customFormat="1" ht="14.45" customHeight="1">
      <c r="A102" s="34"/>
      <c r="B102" s="35"/>
      <c r="C102" s="178" t="s">
        <v>218</v>
      </c>
      <c r="D102" s="178" t="s">
        <v>179</v>
      </c>
      <c r="E102" s="179" t="s">
        <v>638</v>
      </c>
      <c r="F102" s="180" t="s">
        <v>639</v>
      </c>
      <c r="G102" s="181" t="s">
        <v>622</v>
      </c>
      <c r="H102" s="182">
        <v>1</v>
      </c>
      <c r="I102" s="183"/>
      <c r="J102" s="184">
        <f>ROUND(I102*H102,2)</f>
        <v>0</v>
      </c>
      <c r="K102" s="180" t="s">
        <v>183</v>
      </c>
      <c r="L102" s="39"/>
      <c r="M102" s="185" t="s">
        <v>19</v>
      </c>
      <c r="N102" s="186" t="s">
        <v>43</v>
      </c>
      <c r="O102" s="64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623</v>
      </c>
      <c r="AT102" s="189" t="s">
        <v>179</v>
      </c>
      <c r="AU102" s="189" t="s">
        <v>81</v>
      </c>
      <c r="AY102" s="17" t="s">
        <v>177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7" t="s">
        <v>79</v>
      </c>
      <c r="BK102" s="190">
        <f>ROUND(I102*H102,2)</f>
        <v>0</v>
      </c>
      <c r="BL102" s="17" t="s">
        <v>623</v>
      </c>
      <c r="BM102" s="189" t="s">
        <v>640</v>
      </c>
    </row>
    <row r="103" spans="1:65" s="2" customFormat="1" ht="11.25">
      <c r="A103" s="34"/>
      <c r="B103" s="35"/>
      <c r="C103" s="36"/>
      <c r="D103" s="191" t="s">
        <v>186</v>
      </c>
      <c r="E103" s="36"/>
      <c r="F103" s="192" t="s">
        <v>639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186</v>
      </c>
      <c r="AU103" s="17" t="s">
        <v>81</v>
      </c>
    </row>
    <row r="104" spans="1:65" s="12" customFormat="1" ht="22.9" customHeight="1">
      <c r="B104" s="162"/>
      <c r="C104" s="163"/>
      <c r="D104" s="164" t="s">
        <v>71</v>
      </c>
      <c r="E104" s="176" t="s">
        <v>641</v>
      </c>
      <c r="F104" s="176" t="s">
        <v>642</v>
      </c>
      <c r="G104" s="163"/>
      <c r="H104" s="163"/>
      <c r="I104" s="166"/>
      <c r="J104" s="177">
        <f>BK104</f>
        <v>0</v>
      </c>
      <c r="K104" s="163"/>
      <c r="L104" s="168"/>
      <c r="M104" s="169"/>
      <c r="N104" s="170"/>
      <c r="O104" s="170"/>
      <c r="P104" s="171">
        <f>SUM(P105:P113)</f>
        <v>0</v>
      </c>
      <c r="Q104" s="170"/>
      <c r="R104" s="171">
        <f>SUM(R105:R113)</f>
        <v>0</v>
      </c>
      <c r="S104" s="170"/>
      <c r="T104" s="172">
        <f>SUM(T105:T113)</f>
        <v>0</v>
      </c>
      <c r="AR104" s="173" t="s">
        <v>207</v>
      </c>
      <c r="AT104" s="174" t="s">
        <v>71</v>
      </c>
      <c r="AU104" s="174" t="s">
        <v>79</v>
      </c>
      <c r="AY104" s="173" t="s">
        <v>177</v>
      </c>
      <c r="BK104" s="175">
        <f>SUM(BK105:BK113)</f>
        <v>0</v>
      </c>
    </row>
    <row r="105" spans="1:65" s="2" customFormat="1" ht="14.45" customHeight="1">
      <c r="A105" s="34"/>
      <c r="B105" s="35"/>
      <c r="C105" s="178" t="s">
        <v>223</v>
      </c>
      <c r="D105" s="178" t="s">
        <v>179</v>
      </c>
      <c r="E105" s="179" t="s">
        <v>643</v>
      </c>
      <c r="F105" s="180" t="s">
        <v>644</v>
      </c>
      <c r="G105" s="181" t="s">
        <v>645</v>
      </c>
      <c r="H105" s="182">
        <v>8</v>
      </c>
      <c r="I105" s="183"/>
      <c r="J105" s="184">
        <f>ROUND(I105*H105,2)</f>
        <v>0</v>
      </c>
      <c r="K105" s="180" t="s">
        <v>183</v>
      </c>
      <c r="L105" s="39"/>
      <c r="M105" s="185" t="s">
        <v>19</v>
      </c>
      <c r="N105" s="186" t="s">
        <v>43</v>
      </c>
      <c r="O105" s="64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9" t="s">
        <v>623</v>
      </c>
      <c r="AT105" s="189" t="s">
        <v>179</v>
      </c>
      <c r="AU105" s="189" t="s">
        <v>81</v>
      </c>
      <c r="AY105" s="17" t="s">
        <v>177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7" t="s">
        <v>79</v>
      </c>
      <c r="BK105" s="190">
        <f>ROUND(I105*H105,2)</f>
        <v>0</v>
      </c>
      <c r="BL105" s="17" t="s">
        <v>623</v>
      </c>
      <c r="BM105" s="189" t="s">
        <v>646</v>
      </c>
    </row>
    <row r="106" spans="1:65" s="2" customFormat="1" ht="11.25">
      <c r="A106" s="34"/>
      <c r="B106" s="35"/>
      <c r="C106" s="36"/>
      <c r="D106" s="191" t="s">
        <v>186</v>
      </c>
      <c r="E106" s="36"/>
      <c r="F106" s="192" t="s">
        <v>644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186</v>
      </c>
      <c r="AU106" s="17" t="s">
        <v>81</v>
      </c>
    </row>
    <row r="107" spans="1:65" s="2" customFormat="1" ht="19.5">
      <c r="A107" s="34"/>
      <c r="B107" s="35"/>
      <c r="C107" s="36"/>
      <c r="D107" s="191" t="s">
        <v>205</v>
      </c>
      <c r="E107" s="36"/>
      <c r="F107" s="196" t="s">
        <v>647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205</v>
      </c>
      <c r="AU107" s="17" t="s">
        <v>81</v>
      </c>
    </row>
    <row r="108" spans="1:65" s="2" customFormat="1" ht="14.45" customHeight="1">
      <c r="A108" s="34"/>
      <c r="B108" s="35"/>
      <c r="C108" s="178" t="s">
        <v>229</v>
      </c>
      <c r="D108" s="178" t="s">
        <v>179</v>
      </c>
      <c r="E108" s="179" t="s">
        <v>648</v>
      </c>
      <c r="F108" s="180" t="s">
        <v>649</v>
      </c>
      <c r="G108" s="181" t="s">
        <v>622</v>
      </c>
      <c r="H108" s="182">
        <v>1</v>
      </c>
      <c r="I108" s="183"/>
      <c r="J108" s="184">
        <f>ROUND(I108*H108,2)</f>
        <v>0</v>
      </c>
      <c r="K108" s="180" t="s">
        <v>183</v>
      </c>
      <c r="L108" s="39"/>
      <c r="M108" s="185" t="s">
        <v>19</v>
      </c>
      <c r="N108" s="186" t="s">
        <v>43</v>
      </c>
      <c r="O108" s="64"/>
      <c r="P108" s="187">
        <f>O108*H108</f>
        <v>0</v>
      </c>
      <c r="Q108" s="187">
        <v>0</v>
      </c>
      <c r="R108" s="187">
        <f>Q108*H108</f>
        <v>0</v>
      </c>
      <c r="S108" s="187">
        <v>0</v>
      </c>
      <c r="T108" s="18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623</v>
      </c>
      <c r="AT108" s="189" t="s">
        <v>179</v>
      </c>
      <c r="AU108" s="189" t="s">
        <v>81</v>
      </c>
      <c r="AY108" s="17" t="s">
        <v>177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7" t="s">
        <v>79</v>
      </c>
      <c r="BK108" s="190">
        <f>ROUND(I108*H108,2)</f>
        <v>0</v>
      </c>
      <c r="BL108" s="17" t="s">
        <v>623</v>
      </c>
      <c r="BM108" s="189" t="s">
        <v>650</v>
      </c>
    </row>
    <row r="109" spans="1:65" s="2" customFormat="1" ht="11.25">
      <c r="A109" s="34"/>
      <c r="B109" s="35"/>
      <c r="C109" s="36"/>
      <c r="D109" s="191" t="s">
        <v>186</v>
      </c>
      <c r="E109" s="36"/>
      <c r="F109" s="192" t="s">
        <v>649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186</v>
      </c>
      <c r="AU109" s="17" t="s">
        <v>81</v>
      </c>
    </row>
    <row r="110" spans="1:65" s="2" customFormat="1" ht="14.45" customHeight="1">
      <c r="A110" s="34"/>
      <c r="B110" s="35"/>
      <c r="C110" s="178" t="s">
        <v>236</v>
      </c>
      <c r="D110" s="178" t="s">
        <v>179</v>
      </c>
      <c r="E110" s="179" t="s">
        <v>651</v>
      </c>
      <c r="F110" s="180" t="s">
        <v>652</v>
      </c>
      <c r="G110" s="181" t="s">
        <v>622</v>
      </c>
      <c r="H110" s="182">
        <v>1</v>
      </c>
      <c r="I110" s="183"/>
      <c r="J110" s="184">
        <f>ROUND(I110*H110,2)</f>
        <v>0</v>
      </c>
      <c r="K110" s="180" t="s">
        <v>183</v>
      </c>
      <c r="L110" s="39"/>
      <c r="M110" s="185" t="s">
        <v>19</v>
      </c>
      <c r="N110" s="186" t="s">
        <v>43</v>
      </c>
      <c r="O110" s="64"/>
      <c r="P110" s="187">
        <f>O110*H110</f>
        <v>0</v>
      </c>
      <c r="Q110" s="187">
        <v>0</v>
      </c>
      <c r="R110" s="187">
        <f>Q110*H110</f>
        <v>0</v>
      </c>
      <c r="S110" s="187">
        <v>0</v>
      </c>
      <c r="T110" s="18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623</v>
      </c>
      <c r="AT110" s="189" t="s">
        <v>179</v>
      </c>
      <c r="AU110" s="189" t="s">
        <v>81</v>
      </c>
      <c r="AY110" s="17" t="s">
        <v>177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7" t="s">
        <v>79</v>
      </c>
      <c r="BK110" s="190">
        <f>ROUND(I110*H110,2)</f>
        <v>0</v>
      </c>
      <c r="BL110" s="17" t="s">
        <v>623</v>
      </c>
      <c r="BM110" s="189" t="s">
        <v>653</v>
      </c>
    </row>
    <row r="111" spans="1:65" s="2" customFormat="1" ht="11.25">
      <c r="A111" s="34"/>
      <c r="B111" s="35"/>
      <c r="C111" s="36"/>
      <c r="D111" s="191" t="s">
        <v>186</v>
      </c>
      <c r="E111" s="36"/>
      <c r="F111" s="192" t="s">
        <v>652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186</v>
      </c>
      <c r="AU111" s="17" t="s">
        <v>81</v>
      </c>
    </row>
    <row r="112" spans="1:65" s="2" customFormat="1" ht="14.45" customHeight="1">
      <c r="A112" s="34"/>
      <c r="B112" s="35"/>
      <c r="C112" s="178" t="s">
        <v>244</v>
      </c>
      <c r="D112" s="178" t="s">
        <v>179</v>
      </c>
      <c r="E112" s="179" t="s">
        <v>654</v>
      </c>
      <c r="F112" s="180" t="s">
        <v>655</v>
      </c>
      <c r="G112" s="181" t="s">
        <v>622</v>
      </c>
      <c r="H112" s="182">
        <v>1</v>
      </c>
      <c r="I112" s="183"/>
      <c r="J112" s="184">
        <f>ROUND(I112*H112,2)</f>
        <v>0</v>
      </c>
      <c r="K112" s="180" t="s">
        <v>183</v>
      </c>
      <c r="L112" s="39"/>
      <c r="M112" s="185" t="s">
        <v>19</v>
      </c>
      <c r="N112" s="186" t="s">
        <v>43</v>
      </c>
      <c r="O112" s="64"/>
      <c r="P112" s="187">
        <f>O112*H112</f>
        <v>0</v>
      </c>
      <c r="Q112" s="187">
        <v>0</v>
      </c>
      <c r="R112" s="187">
        <f>Q112*H112</f>
        <v>0</v>
      </c>
      <c r="S112" s="187">
        <v>0</v>
      </c>
      <c r="T112" s="18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9" t="s">
        <v>623</v>
      </c>
      <c r="AT112" s="189" t="s">
        <v>179</v>
      </c>
      <c r="AU112" s="189" t="s">
        <v>81</v>
      </c>
      <c r="AY112" s="17" t="s">
        <v>177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7" t="s">
        <v>79</v>
      </c>
      <c r="BK112" s="190">
        <f>ROUND(I112*H112,2)</f>
        <v>0</v>
      </c>
      <c r="BL112" s="17" t="s">
        <v>623</v>
      </c>
      <c r="BM112" s="189" t="s">
        <v>656</v>
      </c>
    </row>
    <row r="113" spans="1:47" s="2" customFormat="1" ht="11.25">
      <c r="A113" s="34"/>
      <c r="B113" s="35"/>
      <c r="C113" s="36"/>
      <c r="D113" s="191" t="s">
        <v>186</v>
      </c>
      <c r="E113" s="36"/>
      <c r="F113" s="192" t="s">
        <v>655</v>
      </c>
      <c r="G113" s="36"/>
      <c r="H113" s="36"/>
      <c r="I113" s="193"/>
      <c r="J113" s="36"/>
      <c r="K113" s="36"/>
      <c r="L113" s="39"/>
      <c r="M113" s="229"/>
      <c r="N113" s="230"/>
      <c r="O113" s="231"/>
      <c r="P113" s="231"/>
      <c r="Q113" s="231"/>
      <c r="R113" s="231"/>
      <c r="S113" s="231"/>
      <c r="T113" s="232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186</v>
      </c>
      <c r="AU113" s="17" t="s">
        <v>81</v>
      </c>
    </row>
    <row r="114" spans="1:47" s="2" customFormat="1" ht="6.95" customHeight="1">
      <c r="A114" s="34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39"/>
      <c r="M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</sheetData>
  <sheetProtection algorithmName="SHA-512" hashValue="nY93iMwSiX/58WwBqPrr1F2EVKBzfgr6aC7E3lNn4wplVLGNYijGe8EBn2bO8RTlg1d2yOuFRPQAs/2LOvTx7g==" saltValue="8k59Bx+ApoDY2FJVFzb1UsbG+2AMUGuMsX+hc5o0poAzt4n+sYkyQRZDSfjQ1erJtuFikPEZNrm5//jWSwevgw==" spinCount="100000" sheet="1" objects="1" scenarios="1" formatColumns="0" formatRows="0" autoFilter="0"/>
  <autoFilter ref="C87:K113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30</vt:i4>
      </vt:variant>
    </vt:vector>
  </HeadingPairs>
  <TitlesOfParts>
    <vt:vector size="46" baseType="lpstr">
      <vt:lpstr>Rekapitulace zakázky</vt:lpstr>
      <vt:lpstr>2020-08-01.1-LIB - SO 01 ...</vt:lpstr>
      <vt:lpstr>2020-08-01.2-LIB - SO 01 ...</vt:lpstr>
      <vt:lpstr>2020-08-02.1-LIB - SO 02 ...</vt:lpstr>
      <vt:lpstr>2020-08-02.2-LIB - SO 02 ...</vt:lpstr>
      <vt:lpstr>2020-08-03.1-LIB - SO 03 ...</vt:lpstr>
      <vt:lpstr>2020-08-03.2-LIB - SO 03 ...</vt:lpstr>
      <vt:lpstr>2020-08-04.1-LIB - SO 04 ...</vt:lpstr>
      <vt:lpstr>2020-08-04.2-LIB - SO 04 ...</vt:lpstr>
      <vt:lpstr>2020-08-05.1-LIB - SO 05 ...</vt:lpstr>
      <vt:lpstr>2020-08-05.2-LIB - SO 05 ...</vt:lpstr>
      <vt:lpstr>2020-08-06.1-LIB - SO 06 ...</vt:lpstr>
      <vt:lpstr>2020-08-06.2-LIB - SO 06 ...</vt:lpstr>
      <vt:lpstr>2020-08-07.1-LIB - SO 07 ...</vt:lpstr>
      <vt:lpstr>2020-08-07.2-LIB - SO 07 ...</vt:lpstr>
      <vt:lpstr>Pokyny pro vyplnění</vt:lpstr>
      <vt:lpstr>'2020-08-01.1-LIB - SO 01 ...'!Názvy_tisku</vt:lpstr>
      <vt:lpstr>'2020-08-01.2-LIB - SO 01 ...'!Názvy_tisku</vt:lpstr>
      <vt:lpstr>'2020-08-02.1-LIB - SO 02 ...'!Názvy_tisku</vt:lpstr>
      <vt:lpstr>'2020-08-02.2-LIB - SO 02 ...'!Názvy_tisku</vt:lpstr>
      <vt:lpstr>'2020-08-03.1-LIB - SO 03 ...'!Názvy_tisku</vt:lpstr>
      <vt:lpstr>'2020-08-03.2-LIB - SO 03 ...'!Názvy_tisku</vt:lpstr>
      <vt:lpstr>'2020-08-04.1-LIB - SO 04 ...'!Názvy_tisku</vt:lpstr>
      <vt:lpstr>'2020-08-04.2-LIB - SO 04 ...'!Názvy_tisku</vt:lpstr>
      <vt:lpstr>'2020-08-05.1-LIB - SO 05 ...'!Názvy_tisku</vt:lpstr>
      <vt:lpstr>'2020-08-05.2-LIB - SO 05 ...'!Názvy_tisku</vt:lpstr>
      <vt:lpstr>'2020-08-06.1-LIB - SO 06 ...'!Názvy_tisku</vt:lpstr>
      <vt:lpstr>'2020-08-06.2-LIB - SO 06 ...'!Názvy_tisku</vt:lpstr>
      <vt:lpstr>'2020-08-07.1-LIB - SO 07 ...'!Názvy_tisku</vt:lpstr>
      <vt:lpstr>'2020-08-07.2-LIB - SO 07 ...'!Názvy_tisku</vt:lpstr>
      <vt:lpstr>'Rekapitulace zakázky'!Názvy_tisku</vt:lpstr>
      <vt:lpstr>'2020-08-01.1-LIB - SO 01 ...'!Oblast_tisku</vt:lpstr>
      <vt:lpstr>'2020-08-01.2-LIB - SO 01 ...'!Oblast_tisku</vt:lpstr>
      <vt:lpstr>'2020-08-02.1-LIB - SO 02 ...'!Oblast_tisku</vt:lpstr>
      <vt:lpstr>'2020-08-02.2-LIB - SO 02 ...'!Oblast_tisku</vt:lpstr>
      <vt:lpstr>'2020-08-03.1-LIB - SO 03 ...'!Oblast_tisku</vt:lpstr>
      <vt:lpstr>'2020-08-03.2-LIB - SO 03 ...'!Oblast_tisku</vt:lpstr>
      <vt:lpstr>'2020-08-04.1-LIB - SO 04 ...'!Oblast_tisku</vt:lpstr>
      <vt:lpstr>'2020-08-04.2-LIB - SO 04 ...'!Oblast_tisku</vt:lpstr>
      <vt:lpstr>'2020-08-05.1-LIB - SO 05 ...'!Oblast_tisku</vt:lpstr>
      <vt:lpstr>'2020-08-05.2-LIB - SO 05 ...'!Oblast_tisku</vt:lpstr>
      <vt:lpstr>'2020-08-06.1-LIB - SO 06 ...'!Oblast_tisku</vt:lpstr>
      <vt:lpstr>'2020-08-06.2-LIB - SO 06 ...'!Oblast_tisku</vt:lpstr>
      <vt:lpstr>'2020-08-07.1-LIB - SO 07 ...'!Oblast_tisku</vt:lpstr>
      <vt:lpstr>'2020-08-07.2-LIB - SO 07 ...'!Oblast_tisku</vt:lpstr>
      <vt:lpstr>'Rekapitulace zakázky'!Oblast_tisku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Rachota Tomáš</dc:creator>
  <cp:lastModifiedBy>Pekárková Tereza</cp:lastModifiedBy>
  <dcterms:created xsi:type="dcterms:W3CDTF">2020-09-09T07:41:49Z</dcterms:created>
  <dcterms:modified xsi:type="dcterms:W3CDTF">2020-09-09T12:04:37Z</dcterms:modified>
</cp:coreProperties>
</file>